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hilippe/Documents/C I • France Bois Forêt/@FBF2026/Site VEM - Chiffres clefs et TER 2026/Chiffres clefs 2026 - données 2024  /@ sankey pour fichier /"/>
    </mc:Choice>
  </mc:AlternateContent>
  <xr:revisionPtr revIDLastSave="0" documentId="13_ncr:1_{E7112485-2042-D04A-9AFE-8BD8D3BB2909}" xr6:coauthVersionLast="47" xr6:coauthVersionMax="47" xr10:uidLastSave="{00000000-0000-0000-0000-000000000000}"/>
  <bookViews>
    <workbookView xWindow="0" yWindow="600" windowWidth="27260" windowHeight="23920" xr2:uid="{BBDA1E84-6A05-44FE-B78F-FCDFFEB2CF6A}"/>
  </bookViews>
  <sheets>
    <sheet name="Fiche site volume" sheetId="1" r:id="rId1"/>
  </sheets>
  <externalReferences>
    <externalReference r:id="rId2"/>
  </externalReferenc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6" i="1" l="1"/>
  <c r="C188" i="1" s="1"/>
  <c r="D175" i="1"/>
  <c r="D174" i="1"/>
  <c r="D173" i="1"/>
  <c r="C187" i="1" s="1"/>
  <c r="D172" i="1"/>
  <c r="D171" i="1"/>
  <c r="D170" i="1"/>
  <c r="C184" i="1" s="1"/>
  <c r="D169" i="1"/>
  <c r="D168" i="1"/>
  <c r="C183" i="1" s="1"/>
  <c r="D167" i="1"/>
  <c r="D166" i="1"/>
  <c r="D165" i="1"/>
  <c r="D164" i="1"/>
  <c r="C182" i="1" s="1"/>
  <c r="D163" i="1"/>
  <c r="D162" i="1"/>
  <c r="D161" i="1"/>
  <c r="C181" i="1" s="1"/>
  <c r="C153" i="1"/>
  <c r="D143" i="1"/>
  <c r="C152" i="1" s="1"/>
  <c r="D142" i="1"/>
  <c r="D141" i="1"/>
  <c r="D140" i="1"/>
  <c r="C151" i="1" s="1"/>
  <c r="D139" i="1"/>
  <c r="D138" i="1"/>
  <c r="C150" i="1" s="1"/>
  <c r="D137" i="1"/>
  <c r="D136" i="1"/>
  <c r="D135" i="1"/>
  <c r="C149" i="1" s="1"/>
  <c r="D134" i="1"/>
  <c r="D133" i="1"/>
  <c r="D132" i="1"/>
  <c r="C148" i="1" s="1"/>
  <c r="C123" i="1"/>
  <c r="C120" i="1"/>
  <c r="C119" i="1"/>
  <c r="C118" i="1"/>
  <c r="D112" i="1"/>
  <c r="D111" i="1"/>
  <c r="D110" i="1"/>
  <c r="D109" i="1"/>
  <c r="C122" i="1" s="1"/>
  <c r="D122" i="1" s="1"/>
  <c r="D108" i="1"/>
  <c r="D107" i="1"/>
  <c r="D106" i="1"/>
  <c r="D105" i="1"/>
  <c r="D104" i="1"/>
  <c r="C121" i="1" s="1"/>
  <c r="D103" i="1"/>
  <c r="D102" i="1"/>
  <c r="D101" i="1"/>
  <c r="D100" i="1"/>
  <c r="D99" i="1"/>
  <c r="D98" i="1"/>
  <c r="D97" i="1"/>
  <c r="D95" i="1"/>
  <c r="D94" i="1"/>
  <c r="C117" i="1" s="1"/>
  <c r="C87" i="1"/>
  <c r="C82" i="1"/>
  <c r="C81" i="1"/>
  <c r="D76" i="1"/>
  <c r="D75" i="1"/>
  <c r="C85" i="1" s="1"/>
  <c r="D74" i="1"/>
  <c r="D73" i="1"/>
  <c r="D72" i="1"/>
  <c r="D78" i="1" s="1"/>
  <c r="D114" i="1" s="1"/>
  <c r="D71" i="1"/>
  <c r="C84" i="1" s="1"/>
  <c r="D84" i="1" s="1"/>
  <c r="D70" i="1"/>
  <c r="C83" i="1" s="1"/>
  <c r="D83" i="1" s="1"/>
  <c r="D69" i="1"/>
  <c r="D68" i="1"/>
  <c r="D50" i="1"/>
  <c r="C59" i="1" s="1"/>
  <c r="D59" i="1" s="1"/>
  <c r="D49" i="1"/>
  <c r="C58" i="1" s="1"/>
  <c r="D58" i="1" s="1"/>
  <c r="D48" i="1"/>
  <c r="D47" i="1"/>
  <c r="D46" i="1"/>
  <c r="D45" i="1"/>
  <c r="D44" i="1"/>
  <c r="D43" i="1"/>
  <c r="C57" i="1" s="1"/>
  <c r="D57" i="1" s="1"/>
  <c r="D42" i="1"/>
  <c r="D41" i="1"/>
  <c r="D40" i="1"/>
  <c r="D39" i="1"/>
  <c r="C56" i="1" s="1"/>
  <c r="D38" i="1"/>
  <c r="D37" i="1"/>
  <c r="C55" i="1" s="1"/>
  <c r="D55" i="1" s="1"/>
  <c r="D36" i="1"/>
  <c r="D35" i="1"/>
  <c r="C25" i="1"/>
  <c r="D25" i="1" s="1"/>
  <c r="C24" i="1"/>
  <c r="D24" i="1" s="1"/>
  <c r="D18" i="1"/>
  <c r="D17" i="1"/>
  <c r="D16" i="1"/>
  <c r="D15" i="1"/>
  <c r="D14" i="1"/>
  <c r="C26" i="1" s="1"/>
  <c r="D13" i="1"/>
  <c r="D20" i="1" s="1"/>
  <c r="D52" i="1" s="1"/>
  <c r="D12" i="1"/>
  <c r="C23" i="1" s="1"/>
  <c r="D23" i="1" s="1"/>
  <c r="B10" i="1"/>
  <c r="B33" i="1" s="1"/>
  <c r="B66" i="1" s="1"/>
  <c r="B92" i="1" s="1"/>
  <c r="B130" i="1" s="1"/>
  <c r="B159" i="1" s="1"/>
  <c r="D118" i="1" l="1"/>
  <c r="D85" i="1"/>
  <c r="D119" i="1"/>
  <c r="D120" i="1"/>
  <c r="D81" i="1"/>
  <c r="D121" i="1"/>
  <c r="D123" i="1"/>
  <c r="D82" i="1"/>
  <c r="D87" i="1"/>
  <c r="D56" i="1"/>
  <c r="D117" i="1"/>
  <c r="D26" i="1"/>
  <c r="D145" i="1"/>
  <c r="D178" i="1" s="1"/>
  <c r="D188" i="1" s="1"/>
  <c r="C185" i="1"/>
  <c r="C154" i="1"/>
  <c r="C27" i="1"/>
  <c r="D27" i="1" s="1"/>
  <c r="C186" i="1"/>
  <c r="C86" i="1"/>
  <c r="D86" i="1" s="1"/>
  <c r="D182" i="1" l="1"/>
  <c r="D149" i="1"/>
  <c r="D184" i="1"/>
  <c r="D187" i="1"/>
  <c r="D181" i="1"/>
  <c r="D183" i="1"/>
  <c r="D186" i="1"/>
  <c r="D153" i="1"/>
  <c r="D151" i="1"/>
  <c r="D148" i="1"/>
  <c r="D154" i="1"/>
  <c r="D150" i="1"/>
  <c r="D185" i="1"/>
  <c r="D152" i="1"/>
</calcChain>
</file>

<file path=xl/sharedStrings.xml><?xml version="1.0" encoding="utf-8"?>
<sst xmlns="http://schemas.openxmlformats.org/spreadsheetml/2006/main" count="251" uniqueCount="26">
  <si>
    <t>Filière d'usage bois d'œuvre</t>
  </si>
  <si>
    <t>Origine</t>
  </si>
  <si>
    <t>Destination</t>
  </si>
  <si>
    <t>ekbr*</t>
  </si>
  <si>
    <t>Forêt</t>
  </si>
  <si>
    <t>Transformation</t>
  </si>
  <si>
    <t>Exportation</t>
  </si>
  <si>
    <t>Consommation finale</t>
  </si>
  <si>
    <t>Importation</t>
  </si>
  <si>
    <t>Quantité employée (QE)</t>
  </si>
  <si>
    <t>Etape</t>
  </si>
  <si>
    <t>% de QE</t>
  </si>
  <si>
    <t>Consommation finale française</t>
  </si>
  <si>
    <t>*ekbr : équivalent milliers de m3 de bois ronds sur écorce</t>
  </si>
  <si>
    <t>Filière d'usage bois d'œuvre désagrégée</t>
  </si>
  <si>
    <t>Production intermédiaire</t>
  </si>
  <si>
    <t>Production finale</t>
  </si>
  <si>
    <t xml:space="preserve">Mise en œuvre </t>
  </si>
  <si>
    <t>Filière d'usage bois d'industrie</t>
  </si>
  <si>
    <t>ektb*</t>
  </si>
  <si>
    <t>Produits connexes du sciage</t>
  </si>
  <si>
    <t>Bois recyclés</t>
  </si>
  <si>
    <t>Filière d'usage bois d'industrie  désagrégée</t>
  </si>
  <si>
    <t>Filière d'usage bois énergie</t>
  </si>
  <si>
    <t>Filière d'usage bois énergie désagrégée</t>
  </si>
  <si>
    <t>*ektb : équivalent milliers de tonnes de bois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</si>
</sst>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20"/>
      <color theme="1"/>
      <name val="Aptos Narrow"/>
      <family val="2"/>
      <scheme val="minor"/>
    </font>
    <font>
      <i/>
      <sz val="10"/>
      <color theme="1"/>
      <name val="Arial"/>
      <family val="2"/>
    </font>
    <font>
      <i/>
      <sz val="1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B0C0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1" fillId="0" borderId="0" xfId="1" applyAlignment="1">
      <alignment horizontal="left" vertical="center"/>
    </xf>
    <xf numFmtId="0" fontId="1" fillId="0" borderId="0" xfId="1"/>
    <xf numFmtId="0" fontId="4" fillId="0" borderId="0" xfId="2" applyFont="1"/>
    <xf numFmtId="0" fontId="2" fillId="0" borderId="0" xfId="2"/>
    <xf numFmtId="0" fontId="5" fillId="0" borderId="0" xfId="1" applyFont="1" applyAlignment="1">
      <alignment horizontal="left" vertical="center"/>
    </xf>
    <xf numFmtId="0" fontId="5" fillId="0" borderId="0" xfId="1" applyFont="1"/>
    <xf numFmtId="0" fontId="6" fillId="0" borderId="0" xfId="2" applyFont="1"/>
    <xf numFmtId="15" fontId="1" fillId="0" borderId="0" xfId="1" applyNumberFormat="1"/>
    <xf numFmtId="0" fontId="8" fillId="0" borderId="4" xfId="1" applyFont="1" applyBorder="1" applyAlignment="1">
      <alignment horizontal="left" vertical="center"/>
    </xf>
    <xf numFmtId="0" fontId="8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" fillId="0" borderId="4" xfId="1" applyBorder="1"/>
    <xf numFmtId="3" fontId="1" fillId="0" borderId="4" xfId="1" applyNumberFormat="1" applyBorder="1"/>
    <xf numFmtId="3" fontId="8" fillId="0" borderId="4" xfId="1" applyNumberFormat="1" applyFont="1" applyBorder="1"/>
    <xf numFmtId="3" fontId="8" fillId="0" borderId="4" xfId="1" applyNumberFormat="1" applyFont="1" applyBorder="1" applyAlignment="1">
      <alignment horizontal="center"/>
    </xf>
    <xf numFmtId="9" fontId="0" fillId="0" borderId="4" xfId="3" applyFont="1" applyFill="1" applyBorder="1"/>
    <xf numFmtId="0" fontId="3" fillId="0" borderId="4" xfId="4" applyBorder="1"/>
    <xf numFmtId="0" fontId="3" fillId="0" borderId="4" xfId="4" applyBorder="1" applyAlignment="1">
      <alignment horizontal="left" vertical="center"/>
    </xf>
    <xf numFmtId="0" fontId="3" fillId="3" borderId="4" xfId="4" applyFill="1" applyBorder="1"/>
    <xf numFmtId="0" fontId="3" fillId="3" borderId="4" xfId="4" applyFill="1" applyBorder="1" applyAlignment="1">
      <alignment horizontal="left" vertical="center"/>
    </xf>
    <xf numFmtId="3" fontId="1" fillId="3" borderId="4" xfId="1" applyNumberFormat="1" applyFill="1" applyBorder="1"/>
    <xf numFmtId="3" fontId="0" fillId="0" borderId="0" xfId="0" applyNumberFormat="1"/>
    <xf numFmtId="0" fontId="1" fillId="0" borderId="2" xfId="1" applyBorder="1" applyAlignment="1">
      <alignment horizontal="left" vertical="center"/>
    </xf>
    <xf numFmtId="0" fontId="1" fillId="0" borderId="2" xfId="1" applyBorder="1"/>
    <xf numFmtId="0" fontId="2" fillId="0" borderId="2" xfId="2" applyBorder="1"/>
    <xf numFmtId="0" fontId="8" fillId="0" borderId="0" xfId="1" applyFont="1" applyAlignment="1">
      <alignment horizontal="left" vertical="center"/>
    </xf>
    <xf numFmtId="3" fontId="8" fillId="0" borderId="0" xfId="1" applyNumberFormat="1" applyFont="1"/>
    <xf numFmtId="9" fontId="3" fillId="0" borderId="4" xfId="3" applyFont="1" applyFill="1" applyBorder="1" applyAlignment="1">
      <alignment horizontal="right" vertical="center"/>
    </xf>
    <xf numFmtId="0" fontId="3" fillId="0" borderId="0" xfId="4"/>
    <xf numFmtId="0" fontId="3" fillId="0" borderId="0" xfId="4" applyAlignment="1">
      <alignment horizontal="left" vertical="center"/>
    </xf>
    <xf numFmtId="3" fontId="1" fillId="0" borderId="0" xfId="1" applyNumberFormat="1"/>
    <xf numFmtId="9" fontId="3" fillId="0" borderId="4" xfId="3" applyFont="1" applyFill="1" applyBorder="1" applyAlignment="1">
      <alignment horizontal="center" vertical="center"/>
    </xf>
    <xf numFmtId="0" fontId="1" fillId="3" borderId="4" xfId="1" applyFill="1" applyBorder="1"/>
    <xf numFmtId="0" fontId="7" fillId="2" borderId="5" xfId="2" applyFont="1" applyFill="1" applyBorder="1" applyAlignment="1">
      <alignment horizontal="left" indent="1"/>
    </xf>
    <xf numFmtId="0" fontId="7" fillId="2" borderId="6" xfId="2" applyFont="1" applyFill="1" applyBorder="1" applyAlignment="1">
      <alignment horizontal="left" indent="1"/>
    </xf>
    <xf numFmtId="0" fontId="7" fillId="2" borderId="7" xfId="2" applyFont="1" applyFill="1" applyBorder="1" applyAlignment="1">
      <alignment horizontal="left" indent="1"/>
    </xf>
    <xf numFmtId="0" fontId="8" fillId="0" borderId="4" xfId="1" applyFont="1" applyBorder="1" applyAlignment="1">
      <alignment horizontal="left" vertical="center"/>
    </xf>
    <xf numFmtId="0" fontId="7" fillId="2" borderId="1" xfId="2" applyFont="1" applyFill="1" applyBorder="1" applyAlignment="1">
      <alignment horizontal="left" indent="1"/>
    </xf>
    <xf numFmtId="0" fontId="7" fillId="2" borderId="2" xfId="2" applyFont="1" applyFill="1" applyBorder="1" applyAlignment="1">
      <alignment horizontal="left" indent="1"/>
    </xf>
    <xf numFmtId="0" fontId="7" fillId="2" borderId="3" xfId="2" applyFont="1" applyFill="1" applyBorder="1" applyAlignment="1">
      <alignment horizontal="left" indent="1"/>
    </xf>
    <xf numFmtId="17" fontId="5" fillId="0" borderId="0" xfId="1" applyNumberFormat="1" applyFont="1"/>
  </cellXfs>
  <cellStyles count="5">
    <cellStyle name="Normal" xfId="0" builtinId="0"/>
    <cellStyle name="Normal 2 2" xfId="1" xr:uid="{0D8CB97B-3B4A-4E6E-AD90-755A70EB27E1}"/>
    <cellStyle name="Normal 2 2 2" xfId="4" xr:uid="{ED735F89-BDE6-4C90-9B5A-361F36BA212C}"/>
    <cellStyle name="Normal 3" xfId="2" xr:uid="{F4CCA102-B1A6-4F98-AB82-2A02B80DF274}"/>
    <cellStyle name="Pourcentage 2 2" xfId="3" xr:uid="{B5C71338-8871-43B8-8FB4-BDB12DEC9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1082261</xdr:colOff>
      <xdr:row>1</xdr:row>
      <xdr:rowOff>33129</xdr:rowOff>
    </xdr:from>
    <xdr:to>
      <xdr:col>2</xdr:col>
      <xdr:colOff>1225965</xdr:colOff>
      <xdr:row>6</xdr:row>
      <xdr:rowOff>110248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323E292-E5C1-4986-87EC-935395222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461" y="233154"/>
          <a:ext cx="2410654" cy="1210594"/>
        </a:xfrm>
        <a:prstGeom prst="rect">
          <a:avLst/>
        </a:prstGeom>
      </xdr:spPr>
    </xdr:pic>
    <xdr:clientData/>
  </xdr:twoCellAnchor>
  <xdr:twoCellAnchor editAs="oneCell">
    <xdr:from>
      <xdr:col>1</xdr:col>
      <xdr:colOff>1082261</xdr:colOff>
      <xdr:row>1</xdr:row>
      <xdr:rowOff>33129</xdr:rowOff>
    </xdr:from>
    <xdr:to>
      <xdr:col>2</xdr:col>
      <xdr:colOff>1217852</xdr:colOff>
      <xdr:row>6</xdr:row>
      <xdr:rowOff>110248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CEC3D6-26C6-4C56-A482-5CAA1B826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461" y="233154"/>
          <a:ext cx="2402541" cy="1210594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825500</xdr:colOff>
      <xdr:row>8</xdr:row>
      <xdr:rowOff>0</xdr:rowOff>
    </xdr:from>
    <xdr:to>
      <xdr:col>13</xdr:col>
      <xdr:colOff>25400</xdr:colOff>
      <xdr:row>32</xdr:row>
      <xdr:rowOff>94000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536E140-137A-43DD-4AAC-60A76C0AE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0400" y="1765300"/>
          <a:ext cx="7772400" cy="4970800"/>
        </a:xfrm>
        <a:prstGeom prst="rect">
          <a:avLst/>
        </a:prstGeom>
      </xdr:spPr>
    </xdr:pic>
    <xdr:clientData/>
  </xdr:twoCellAnchor>
  <xdr:twoCellAnchor editAs="oneCell">
    <xdr:from>
      <xdr:col>4</xdr:col>
      <xdr:colOff>850900</xdr:colOff>
      <xdr:row>33</xdr:row>
      <xdr:rowOff>25400</xdr:rowOff>
    </xdr:from>
    <xdr:to>
      <xdr:col>13</xdr:col>
      <xdr:colOff>50800</xdr:colOff>
      <xdr:row>59</xdr:row>
      <xdr:rowOff>1970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1ADE52E-F7A8-BCE4-3922-48719EEEF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5800" y="6870700"/>
          <a:ext cx="7772400" cy="5259770"/>
        </a:xfrm>
        <a:prstGeom prst="rect">
          <a:avLst/>
        </a:prstGeom>
      </xdr:spPr>
    </xdr:pic>
    <xdr:clientData/>
  </xdr:twoCellAnchor>
  <xdr:twoCellAnchor editAs="oneCell">
    <xdr:from>
      <xdr:col>4</xdr:col>
      <xdr:colOff>787400</xdr:colOff>
      <xdr:row>64</xdr:row>
      <xdr:rowOff>0</xdr:rowOff>
    </xdr:from>
    <xdr:to>
      <xdr:col>12</xdr:col>
      <xdr:colOff>939800</xdr:colOff>
      <xdr:row>86</xdr:row>
      <xdr:rowOff>45117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22D5B87-0312-EE44-9101-96DEAAC96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42300" y="13144500"/>
          <a:ext cx="7772400" cy="4515517"/>
        </a:xfrm>
        <a:prstGeom prst="rect">
          <a:avLst/>
        </a:prstGeom>
      </xdr:spPr>
    </xdr:pic>
    <xdr:clientData/>
  </xdr:twoCellAnchor>
  <xdr:twoCellAnchor editAs="oneCell">
    <xdr:from>
      <xdr:col>4</xdr:col>
      <xdr:colOff>774700</xdr:colOff>
      <xdr:row>90</xdr:row>
      <xdr:rowOff>25400</xdr:rowOff>
    </xdr:from>
    <xdr:to>
      <xdr:col>12</xdr:col>
      <xdr:colOff>927100</xdr:colOff>
      <xdr:row>116</xdr:row>
      <xdr:rowOff>20170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9B041FF-4168-D13D-D883-A769B3E98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29600" y="18453100"/>
          <a:ext cx="7772400" cy="5277970"/>
        </a:xfrm>
        <a:prstGeom prst="rect">
          <a:avLst/>
        </a:prstGeom>
      </xdr:spPr>
    </xdr:pic>
    <xdr:clientData/>
  </xdr:twoCellAnchor>
  <xdr:twoCellAnchor editAs="oneCell">
    <xdr:from>
      <xdr:col>4</xdr:col>
      <xdr:colOff>812800</xdr:colOff>
      <xdr:row>128</xdr:row>
      <xdr:rowOff>25400</xdr:rowOff>
    </xdr:from>
    <xdr:to>
      <xdr:col>13</xdr:col>
      <xdr:colOff>12700</xdr:colOff>
      <xdr:row>150</xdr:row>
      <xdr:rowOff>95577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CFCF291-80A5-E068-1AE3-3431C8712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67700" y="26174700"/>
          <a:ext cx="7772400" cy="4540577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838200</xdr:colOff>
      <xdr:row>157</xdr:row>
      <xdr:rowOff>12700</xdr:rowOff>
    </xdr:from>
    <xdr:to>
      <xdr:col>13</xdr:col>
      <xdr:colOff>38100</xdr:colOff>
      <xdr:row>183</xdr:row>
      <xdr:rowOff>19050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B32DD9B-5FA5-9653-98B6-4B4DDD8E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93100" y="32054800"/>
          <a:ext cx="7772400" cy="5289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/VEM/Actualisation%20TER/Actualisation%202024/Livrables/Livrables%20finis/TER%202024.V29.05.2026_corrig&#233;.xlsx" TargetMode="External"/><Relationship Id="rId1" Type="http://schemas.openxmlformats.org/officeDocument/2006/relationships/externalLinkPath" Target="file:///I:/VEM/Actualisation%20TER/Actualisation%202024/Livrables/Livrables%20finis/TER%202024.V29.05.2026_corrig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ez moi"/>
      <sheetName val="Branche - valeurs"/>
      <sheetName val="Tableaux de bord"/>
      <sheetName val="Groupe de branches"/>
      <sheetName val="Tableaux de bord Groupe"/>
      <sheetName val="Compta_fin"/>
      <sheetName val="Table corresp."/>
      <sheetName val="Filière BO détails"/>
      <sheetName val="Filière bois d'oeuvre"/>
      <sheetName val="Val-Vol"/>
      <sheetName val="Filière BI détails"/>
      <sheetName val="Filière bois d'industrie"/>
      <sheetName val="Filière bois énergie"/>
      <sheetName val="Filière BE détails"/>
      <sheetName val="Fiche site volume"/>
      <sheetName val="Résultat site"/>
      <sheetName val="Graphiques"/>
      <sheetName val="Marché de destination"/>
      <sheetName val="Prix normés 2023"/>
    </sheetNames>
    <sheetDataSet>
      <sheetData sheetId="0">
        <row r="36">
          <cell r="L36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Forêt - Production intermédiaire</v>
          </cell>
          <cell r="C4" t="str">
            <v>Forêt</v>
          </cell>
          <cell r="D4" t="str">
            <v>Production intermédiaire</v>
          </cell>
          <cell r="E4">
            <v>14049.900238141689</v>
          </cell>
        </row>
        <row r="5">
          <cell r="B5" t="str">
            <v>Forêt - Production finale</v>
          </cell>
          <cell r="C5" t="str">
            <v>Forêt</v>
          </cell>
          <cell r="D5" t="str">
            <v>Production finale</v>
          </cell>
          <cell r="E5">
            <v>2882.3093679820004</v>
          </cell>
        </row>
        <row r="6">
          <cell r="B6" t="str">
            <v>Forêt - Exportation</v>
          </cell>
          <cell r="C6" t="str">
            <v>Forêt</v>
          </cell>
          <cell r="D6" t="str">
            <v>Exportation</v>
          </cell>
          <cell r="E6">
            <v>1360.5843956269716</v>
          </cell>
        </row>
        <row r="7">
          <cell r="B7" t="str">
            <v>Importation - Production intermédiaire</v>
          </cell>
          <cell r="C7" t="str">
            <v>Importation</v>
          </cell>
          <cell r="D7" t="str">
            <v>Production intermédiaire</v>
          </cell>
          <cell r="E7">
            <v>1696.3896287310386</v>
          </cell>
        </row>
        <row r="8">
          <cell r="B8" t="str">
            <v>Importation - Consommation finale française</v>
          </cell>
          <cell r="C8" t="str">
            <v>Importation</v>
          </cell>
          <cell r="D8" t="str">
            <v>Consommation finale française</v>
          </cell>
          <cell r="E8">
            <v>3511.6666360312115</v>
          </cell>
        </row>
        <row r="9">
          <cell r="B9" t="str">
            <v xml:space="preserve">Importation - Mise en œuvre </v>
          </cell>
          <cell r="C9" t="str">
            <v>Importation</v>
          </cell>
          <cell r="D9" t="str">
            <v xml:space="preserve">Mise en œuvre </v>
          </cell>
          <cell r="E9">
            <v>1546.3872903899151</v>
          </cell>
        </row>
        <row r="10">
          <cell r="B10" t="str">
            <v>Importation - Production finale</v>
          </cell>
          <cell r="C10" t="str">
            <v>Importation</v>
          </cell>
          <cell r="D10" t="str">
            <v>Production finale</v>
          </cell>
          <cell r="E10">
            <v>1093.507209179937</v>
          </cell>
        </row>
        <row r="11">
          <cell r="B11" t="str">
            <v>Production intermédiaire - Consommation finale française</v>
          </cell>
          <cell r="C11" t="str">
            <v>Production intermédiaire</v>
          </cell>
          <cell r="D11" t="str">
            <v>Consommation finale française</v>
          </cell>
          <cell r="E11">
            <v>1592.4329533444102</v>
          </cell>
        </row>
        <row r="12">
          <cell r="B12" t="str">
            <v xml:space="preserve">Production intermédiaire - Mise en œuvre </v>
          </cell>
          <cell r="C12" t="str">
            <v>Production intermédiaire</v>
          </cell>
          <cell r="D12" t="str">
            <v xml:space="preserve">Mise en œuvre </v>
          </cell>
          <cell r="E12">
            <v>6751.4488931007518</v>
          </cell>
        </row>
        <row r="13">
          <cell r="B13" t="str">
            <v>Production intermédiaire - Production finale</v>
          </cell>
          <cell r="C13" t="str">
            <v>Production intermédiaire</v>
          </cell>
          <cell r="D13" t="str">
            <v>Production finale</v>
          </cell>
          <cell r="E13">
            <v>3241.0661968313557</v>
          </cell>
        </row>
        <row r="14">
          <cell r="B14" t="str">
            <v>Production intermédiaire - Exportation</v>
          </cell>
          <cell r="C14" t="str">
            <v>Production intermédiaire</v>
          </cell>
          <cell r="D14" t="str">
            <v>Exportation</v>
          </cell>
          <cell r="E14">
            <v>2241.3553700188927</v>
          </cell>
        </row>
        <row r="15">
          <cell r="B15" t="str">
            <v xml:space="preserve">Production finale - Mise en œuvre </v>
          </cell>
          <cell r="C15" t="str">
            <v>Production finale</v>
          </cell>
          <cell r="D15" t="str">
            <v xml:space="preserve">Mise en œuvre </v>
          </cell>
          <cell r="E15">
            <v>396.08987088271107</v>
          </cell>
        </row>
        <row r="16">
          <cell r="B16" t="str">
            <v>Mise en œuvre  - Consommation finale française</v>
          </cell>
          <cell r="C16" t="str">
            <v xml:space="preserve">Mise en œuvre </v>
          </cell>
          <cell r="D16" t="str">
            <v>Consommation finale française</v>
          </cell>
          <cell r="E16">
            <v>9917.8241246935213</v>
          </cell>
        </row>
        <row r="17">
          <cell r="B17" t="str">
            <v>Production finale - Consommation finale française</v>
          </cell>
          <cell r="C17" t="str">
            <v>Production finale</v>
          </cell>
          <cell r="D17" t="str">
            <v>Consommation finale française</v>
          </cell>
          <cell r="E17">
            <v>5886.4351967177663</v>
          </cell>
        </row>
        <row r="18">
          <cell r="B18" t="str">
            <v>Production finale - Exportation</v>
          </cell>
          <cell r="C18" t="str">
            <v>Production finale</v>
          </cell>
          <cell r="D18" t="str">
            <v>Exportation</v>
          </cell>
          <cell r="E18">
            <v>1575.8979178711731</v>
          </cell>
        </row>
        <row r="19">
          <cell r="B19" t="str">
            <v>Forêt - Consommation finale française</v>
          </cell>
          <cell r="C19" t="str">
            <v>Forêt</v>
          </cell>
          <cell r="D19" t="str">
            <v>Consommation finale française</v>
          </cell>
          <cell r="E19">
            <v>6.2059982493391264</v>
          </cell>
        </row>
      </sheetData>
      <sheetData sheetId="8">
        <row r="8">
          <cell r="D8">
            <v>16932.209606123688</v>
          </cell>
        </row>
        <row r="9">
          <cell r="D9">
            <v>1360.5843956269716</v>
          </cell>
        </row>
        <row r="10">
          <cell r="D10">
            <v>6.2059982493391264</v>
          </cell>
        </row>
        <row r="11">
          <cell r="D11">
            <v>3817.2532878900665</v>
          </cell>
        </row>
        <row r="12">
          <cell r="D12">
            <v>17396.692274755696</v>
          </cell>
        </row>
        <row r="13">
          <cell r="D13">
            <v>4240</v>
          </cell>
        </row>
        <row r="14">
          <cell r="D14">
            <v>3511.6666360312115</v>
          </cell>
        </row>
      </sheetData>
      <sheetData sheetId="9"/>
      <sheetData sheetId="10">
        <row r="6">
          <cell r="B6" t="str">
            <v>Forêt - Production intermédiaire</v>
          </cell>
          <cell r="C6" t="str">
            <v>Forêt</v>
          </cell>
          <cell r="D6" t="str">
            <v>Production intermédiaire</v>
          </cell>
          <cell r="E6">
            <v>6857.8497555719932</v>
          </cell>
        </row>
        <row r="7">
          <cell r="B7" t="str">
            <v>Forêt - Exportation</v>
          </cell>
          <cell r="C7" t="str">
            <v>Forêt</v>
          </cell>
          <cell r="D7" t="str">
            <v>Exportation</v>
          </cell>
          <cell r="E7">
            <v>3188.1502444280059</v>
          </cell>
        </row>
        <row r="8">
          <cell r="B8" t="str">
            <v>Produits connexes du sciage - Production intermédiaire</v>
          </cell>
          <cell r="C8" t="str">
            <v>Produits connexes du sciage</v>
          </cell>
          <cell r="D8" t="str">
            <v>Production intermédiaire</v>
          </cell>
          <cell r="E8">
            <v>1968.7188719643818</v>
          </cell>
        </row>
        <row r="9">
          <cell r="B9" t="str">
            <v>Produits connexes du sciage - Exportation</v>
          </cell>
          <cell r="C9" t="str">
            <v>Produits connexes du sciage</v>
          </cell>
          <cell r="D9" t="str">
            <v>Exportation</v>
          </cell>
          <cell r="E9">
            <v>785.28112803561817</v>
          </cell>
        </row>
        <row r="10">
          <cell r="B10" t="str">
            <v>Bois recyclés - Production intermédiaire</v>
          </cell>
          <cell r="C10" t="str">
            <v>Bois recyclés</v>
          </cell>
          <cell r="D10" t="str">
            <v>Production intermédiaire</v>
          </cell>
          <cell r="E10">
            <v>973.29919163041905</v>
          </cell>
        </row>
        <row r="11">
          <cell r="B11" t="str">
            <v>Importation - Production intermédiaire</v>
          </cell>
          <cell r="C11" t="str">
            <v>Importation</v>
          </cell>
          <cell r="D11" t="str">
            <v>Production intermédiaire</v>
          </cell>
          <cell r="E11">
            <v>6934.3838250240506</v>
          </cell>
        </row>
        <row r="12">
          <cell r="B12" t="str">
            <v>Importation - Production finale</v>
          </cell>
          <cell r="C12" t="str">
            <v>Importation</v>
          </cell>
          <cell r="D12" t="str">
            <v>Production finale</v>
          </cell>
          <cell r="E12">
            <v>3746.4784230063015</v>
          </cell>
        </row>
        <row r="13">
          <cell r="B13" t="str">
            <v>Importation - Consommation finale française</v>
          </cell>
          <cell r="C13" t="str">
            <v>Importation</v>
          </cell>
          <cell r="D13" t="str">
            <v>Consommation finale française</v>
          </cell>
          <cell r="E13">
            <v>8126.0135904729459</v>
          </cell>
        </row>
        <row r="14">
          <cell r="B14" t="str">
            <v xml:space="preserve">Importation - Mise en œuvre </v>
          </cell>
          <cell r="C14" t="str">
            <v>Importation</v>
          </cell>
          <cell r="D14" t="str">
            <v xml:space="preserve">Mise en œuvre </v>
          </cell>
          <cell r="E14">
            <v>1288.5468929379874</v>
          </cell>
        </row>
        <row r="15">
          <cell r="B15" t="str">
            <v>Production intermédiaire - Exportation</v>
          </cell>
          <cell r="C15" t="str">
            <v>Production intermédiaire</v>
          </cell>
          <cell r="D15" t="str">
            <v>Exportation</v>
          </cell>
          <cell r="E15">
            <v>9781.0609511546318</v>
          </cell>
        </row>
        <row r="16">
          <cell r="B16" t="str">
            <v>Production intermédiaire - Production finale</v>
          </cell>
          <cell r="C16" t="str">
            <v>Production intermédiaire</v>
          </cell>
          <cell r="D16" t="str">
            <v>Production finale</v>
          </cell>
          <cell r="E16">
            <v>1485.673902344379</v>
          </cell>
        </row>
        <row r="17">
          <cell r="B17" t="str">
            <v xml:space="preserve">Production intermédiaire - Mise en œuvre </v>
          </cell>
          <cell r="C17" t="str">
            <v>Production intermédiaire</v>
          </cell>
          <cell r="D17" t="str">
            <v xml:space="preserve">Mise en œuvre </v>
          </cell>
          <cell r="E17">
            <v>179.91908433811636</v>
          </cell>
        </row>
        <row r="18">
          <cell r="B18" t="str">
            <v>Production intermédiaire - Consommation finale française</v>
          </cell>
          <cell r="C18" t="str">
            <v>Production intermédiaire</v>
          </cell>
          <cell r="D18" t="str">
            <v>Consommation finale française</v>
          </cell>
          <cell r="E18">
            <v>4314.2985147232976</v>
          </cell>
        </row>
        <row r="19">
          <cell r="B19" t="str">
            <v>Production intermédiaire - Production intermédiaire</v>
          </cell>
          <cell r="C19" t="str">
            <v>Production intermédiaire</v>
          </cell>
          <cell r="D19" t="str">
            <v>Production intermédiaire</v>
          </cell>
          <cell r="E19">
            <v>2402.5979471616952</v>
          </cell>
        </row>
        <row r="20">
          <cell r="B20" t="str">
            <v xml:space="preserve">Production finale - Mise en œuvre </v>
          </cell>
          <cell r="C20" t="str">
            <v>Production finale</v>
          </cell>
          <cell r="D20" t="str">
            <v xml:space="preserve">Mise en œuvre </v>
          </cell>
          <cell r="E20">
            <v>442.06328747805952</v>
          </cell>
        </row>
        <row r="21">
          <cell r="B21" t="str">
            <v>Production finale - Consommation finale française</v>
          </cell>
          <cell r="C21" t="str">
            <v>Production finale</v>
          </cell>
          <cell r="D21" t="str">
            <v>Consommation finale française</v>
          </cell>
          <cell r="E21">
            <v>3903.6722902712736</v>
          </cell>
        </row>
        <row r="22">
          <cell r="B22" t="str">
            <v>Production finale - Exportation</v>
          </cell>
          <cell r="C22" t="str">
            <v>Production finale</v>
          </cell>
          <cell r="D22" t="str">
            <v>Exportation</v>
          </cell>
          <cell r="E22">
            <v>1485.706329186715</v>
          </cell>
        </row>
        <row r="23">
          <cell r="B23" t="str">
            <v>Mise en œuvre  - Consommation finale française</v>
          </cell>
          <cell r="C23" t="str">
            <v xml:space="preserve">Mise en œuvre </v>
          </cell>
          <cell r="D23" t="str">
            <v>Consommation finale française</v>
          </cell>
          <cell r="E23">
            <v>2232.5114645202525</v>
          </cell>
        </row>
      </sheetData>
      <sheetData sheetId="11">
        <row r="8">
          <cell r="D8">
            <v>6857.8497555719932</v>
          </cell>
        </row>
        <row r="9">
          <cell r="D9">
            <v>1968.7188719643818</v>
          </cell>
        </row>
        <row r="10">
          <cell r="D10">
            <v>973.29919163041905</v>
          </cell>
        </row>
        <row r="11">
          <cell r="D11">
            <v>11969.409140968339</v>
          </cell>
        </row>
        <row r="12">
          <cell r="D12">
            <v>8126.013590472945</v>
          </cell>
        </row>
        <row r="13">
          <cell r="D13">
            <v>3188.1502444280059</v>
          </cell>
        </row>
        <row r="14">
          <cell r="D14">
            <v>785.28112803561817</v>
          </cell>
        </row>
        <row r="15">
          <cell r="D15">
            <v>10450.482269514823</v>
          </cell>
        </row>
        <row r="16">
          <cell r="D16">
            <v>11266.767280341346</v>
          </cell>
        </row>
      </sheetData>
      <sheetData sheetId="12">
        <row r="8">
          <cell r="D8">
            <v>6730.6141170086839</v>
          </cell>
        </row>
        <row r="9">
          <cell r="D9">
            <v>3564.0348556424306</v>
          </cell>
        </row>
        <row r="10">
          <cell r="D10">
            <v>1374.647621795056</v>
          </cell>
        </row>
        <row r="11">
          <cell r="D11">
            <v>1535.2498546958004</v>
          </cell>
        </row>
        <row r="12">
          <cell r="D12">
            <v>2567.9796403370542</v>
          </cell>
        </row>
        <row r="13">
          <cell r="D13">
            <v>301.36993866692069</v>
          </cell>
        </row>
        <row r="14">
          <cell r="D14">
            <v>775.36653597527675</v>
          </cell>
        </row>
        <row r="15">
          <cell r="D15">
            <v>0</v>
          </cell>
        </row>
        <row r="16">
          <cell r="D16">
            <v>2708.0159443243956</v>
          </cell>
        </row>
        <row r="17">
          <cell r="D17">
            <v>1160.9960978223305</v>
          </cell>
        </row>
        <row r="18">
          <cell r="D18">
            <v>12905.873563355246</v>
          </cell>
        </row>
        <row r="19">
          <cell r="D19">
            <v>298.67288578672697</v>
          </cell>
        </row>
      </sheetData>
      <sheetData sheetId="13">
        <row r="7">
          <cell r="B7" t="str">
            <v>Forêt - Production intermédiaire</v>
          </cell>
          <cell r="C7" t="str">
            <v>Forêt</v>
          </cell>
          <cell r="D7" t="str">
            <v>Production intermédiaire</v>
          </cell>
          <cell r="E7">
            <v>6730.6141170086839</v>
          </cell>
        </row>
        <row r="8">
          <cell r="B8" t="str">
            <v>Forêt - Exportation</v>
          </cell>
          <cell r="C8" t="str">
            <v>Forêt</v>
          </cell>
          <cell r="D8" t="str">
            <v>Exportation</v>
          </cell>
          <cell r="E8">
            <v>301.36993866692069</v>
          </cell>
        </row>
        <row r="9">
          <cell r="B9" t="str">
            <v>Forêt - Consommation finale française</v>
          </cell>
          <cell r="C9" t="str">
            <v>Forêt</v>
          </cell>
          <cell r="D9" t="str">
            <v>Consommation finale française</v>
          </cell>
          <cell r="E9">
            <v>2708.0159443243956</v>
          </cell>
        </row>
        <row r="10">
          <cell r="B10" t="str">
            <v>Produits connexes du sciage - Production intermédiaire</v>
          </cell>
          <cell r="C10" t="str">
            <v>Produits connexes du sciage</v>
          </cell>
          <cell r="D10" t="str">
            <v>Production intermédiaire</v>
          </cell>
          <cell r="E10">
            <v>2900.9478516706049</v>
          </cell>
        </row>
        <row r="11">
          <cell r="B11" t="str">
            <v>Produits connexes du sciage - Production finale</v>
          </cell>
          <cell r="C11" t="str">
            <v>Produits connexes du sciage</v>
          </cell>
          <cell r="D11" t="str">
            <v>Production finale</v>
          </cell>
          <cell r="E11">
            <v>663.08700397182554</v>
          </cell>
        </row>
        <row r="12">
          <cell r="B12" t="str">
            <v>Produits connexes du sciage - Exportation</v>
          </cell>
          <cell r="C12" t="str">
            <v>Produits connexes du sciage</v>
          </cell>
          <cell r="D12" t="str">
            <v>Exportation</v>
          </cell>
          <cell r="E12">
            <v>775.36653597527675</v>
          </cell>
        </row>
        <row r="13">
          <cell r="B13" t="str">
            <v>Produits connexes du sciage - Consommation finale française</v>
          </cell>
          <cell r="C13" t="str">
            <v>Produits connexes du sciage</v>
          </cell>
          <cell r="D13" t="str">
            <v>Consommation finale française</v>
          </cell>
          <cell r="E13">
            <v>1160.9960978223305</v>
          </cell>
        </row>
        <row r="14">
          <cell r="B14" t="str">
            <v>Bois recyclés - Production finale</v>
          </cell>
          <cell r="C14" t="str">
            <v>Bois recyclés</v>
          </cell>
          <cell r="D14" t="str">
            <v>Production finale</v>
          </cell>
          <cell r="E14">
            <v>1374.647621795056</v>
          </cell>
        </row>
        <row r="15">
          <cell r="B15" t="str">
            <v>Bois recyclés - Exportation</v>
          </cell>
          <cell r="C15" t="str">
            <v>Bois recyclés</v>
          </cell>
          <cell r="D15" t="str">
            <v>Exportation</v>
          </cell>
          <cell r="E15">
            <v>0</v>
          </cell>
        </row>
        <row r="16">
          <cell r="B16" t="str">
            <v>Importation - Production intermédiaire</v>
          </cell>
          <cell r="C16" t="str">
            <v>Importation</v>
          </cell>
          <cell r="D16" t="str">
            <v>Production intermédiaire</v>
          </cell>
          <cell r="E16">
            <v>112.14813580974962</v>
          </cell>
        </row>
        <row r="17">
          <cell r="B17" t="str">
            <v>Importation - Production finale</v>
          </cell>
          <cell r="C17" t="str">
            <v>Importation</v>
          </cell>
          <cell r="D17" t="str">
            <v>Production finale</v>
          </cell>
          <cell r="E17">
            <v>1423.101718886051</v>
          </cell>
        </row>
        <row r="18">
          <cell r="B18" t="str">
            <v>Importation - Consommation finale française</v>
          </cell>
          <cell r="C18" t="str">
            <v>Importation</v>
          </cell>
          <cell r="D18" t="str">
            <v>Consommation finale française</v>
          </cell>
          <cell r="E18">
            <v>2567.9796403370542</v>
          </cell>
        </row>
        <row r="19">
          <cell r="B19" t="str">
            <v>Production intermédiaire - Exportation</v>
          </cell>
          <cell r="C19" t="str">
            <v>Production intermédiaire</v>
          </cell>
          <cell r="D19" t="str">
            <v>Exportation</v>
          </cell>
          <cell r="E19">
            <v>298.67288578672697</v>
          </cell>
        </row>
        <row r="20">
          <cell r="B20" t="str">
            <v>Production intermédiaire - Production finale</v>
          </cell>
          <cell r="C20" t="str">
            <v>Production intermédiaire</v>
          </cell>
          <cell r="D20" t="str">
            <v>Production finale</v>
          </cell>
          <cell r="E20">
            <v>2015.5577861455158</v>
          </cell>
        </row>
        <row r="21">
          <cell r="B21" t="str">
            <v>Production intermédiaire - Consommation finale française</v>
          </cell>
          <cell r="C21" t="str">
            <v>Production intermédiaire</v>
          </cell>
          <cell r="D21" t="str">
            <v>Consommation finale française</v>
          </cell>
          <cell r="E21">
            <v>7429.4794325567964</v>
          </cell>
        </row>
        <row r="22">
          <cell r="B22" t="str">
            <v>Production finale - Consommation finale française</v>
          </cell>
          <cell r="C22" t="str">
            <v>Production finale</v>
          </cell>
          <cell r="D22" t="str">
            <v>Consommation finale française</v>
          </cell>
          <cell r="E22">
            <v>5476.3941307984487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BC371-32FC-4D0C-910B-E6C15CB757A7}">
  <dimension ref="B2:X194"/>
  <sheetViews>
    <sheetView tabSelected="1" topLeftCell="A128" zoomScale="67" workbookViewId="0">
      <selection activeCell="S43" sqref="S43"/>
    </sheetView>
  </sheetViews>
  <sheetFormatPr baseColWidth="10" defaultColWidth="12.5" defaultRowHeight="16" x14ac:dyDescent="0.2"/>
  <cols>
    <col min="1" max="1" width="12.5" style="2"/>
    <col min="2" max="2" width="34" style="1" customWidth="1"/>
    <col min="3" max="3" width="32.83203125" style="2" customWidth="1"/>
    <col min="4" max="4" width="18.5" style="2" customWidth="1"/>
    <col min="8" max="9" width="12.5" style="4"/>
    <col min="10" max="20" width="12.5" style="2"/>
    <col min="21" max="21" width="34.5" style="2" bestFit="1" customWidth="1"/>
    <col min="22" max="22" width="26.6640625" style="2" bestFit="1" customWidth="1"/>
    <col min="23" max="23" width="9.83203125" style="2" bestFit="1" customWidth="1"/>
    <col min="24" max="24" width="12.5" style="4" customWidth="1"/>
    <col min="25" max="16384" width="12.5" style="2"/>
  </cols>
  <sheetData>
    <row r="2" spans="2:24" ht="27" x14ac:dyDescent="0.35">
      <c r="H2" s="3"/>
    </row>
    <row r="5" spans="2:24" s="6" customFormat="1" x14ac:dyDescent="0.2">
      <c r="B5" s="5"/>
      <c r="D5" s="41">
        <v>46174</v>
      </c>
      <c r="E5"/>
      <c r="F5"/>
      <c r="G5"/>
      <c r="H5" s="7"/>
      <c r="I5" s="7"/>
      <c r="X5" s="7"/>
    </row>
    <row r="6" spans="2:24" s="6" customFormat="1" x14ac:dyDescent="0.2">
      <c r="B6" s="5"/>
      <c r="E6"/>
      <c r="F6"/>
      <c r="G6"/>
      <c r="H6" s="7"/>
      <c r="I6" s="7"/>
      <c r="X6" s="7"/>
    </row>
    <row r="7" spans="2:24" x14ac:dyDescent="0.2">
      <c r="D7" s="8"/>
    </row>
    <row r="9" spans="2:24" ht="16" customHeight="1" x14ac:dyDescent="0.2">
      <c r="B9" s="38" t="s">
        <v>0</v>
      </c>
      <c r="C9" s="39"/>
      <c r="D9" s="40"/>
      <c r="J9" s="4"/>
    </row>
    <row r="10" spans="2:24" x14ac:dyDescent="0.2">
      <c r="B10" s="5" t="str">
        <f>"Données "&amp;'[1]Lisez moi'!L36</f>
        <v>Données 2024</v>
      </c>
      <c r="J10" s="4"/>
    </row>
    <row r="11" spans="2:24" x14ac:dyDescent="0.2">
      <c r="B11" s="9" t="s">
        <v>1</v>
      </c>
      <c r="C11" s="9" t="s">
        <v>2</v>
      </c>
      <c r="D11" s="10" t="s">
        <v>3</v>
      </c>
      <c r="J11" s="4"/>
    </row>
    <row r="12" spans="2:24" x14ac:dyDescent="0.2">
      <c r="B12" s="11" t="s">
        <v>4</v>
      </c>
      <c r="C12" s="12" t="s">
        <v>5</v>
      </c>
      <c r="D12" s="13">
        <f>'[1]Filière bois d''oeuvre'!D8</f>
        <v>16932.209606123688</v>
      </c>
      <c r="J12" s="4"/>
    </row>
    <row r="13" spans="2:24" x14ac:dyDescent="0.2">
      <c r="B13" s="11" t="s">
        <v>4</v>
      </c>
      <c r="C13" s="12" t="s">
        <v>6</v>
      </c>
      <c r="D13" s="13">
        <f>'[1]Filière bois d''oeuvre'!D9</f>
        <v>1360.5843956269716</v>
      </c>
    </row>
    <row r="14" spans="2:24" x14ac:dyDescent="0.2">
      <c r="B14" s="11" t="s">
        <v>4</v>
      </c>
      <c r="C14" s="12" t="s">
        <v>7</v>
      </c>
      <c r="D14" s="13">
        <f>'[1]Filière bois d''oeuvre'!D10</f>
        <v>6.2059982493391264</v>
      </c>
    </row>
    <row r="15" spans="2:24" x14ac:dyDescent="0.2">
      <c r="B15" s="11" t="s">
        <v>5</v>
      </c>
      <c r="C15" s="12" t="s">
        <v>6</v>
      </c>
      <c r="D15" s="13">
        <f>'[1]Filière bois d''oeuvre'!D11</f>
        <v>3817.2532878900665</v>
      </c>
    </row>
    <row r="16" spans="2:24" x14ac:dyDescent="0.2">
      <c r="B16" s="11" t="s">
        <v>5</v>
      </c>
      <c r="C16" s="12" t="s">
        <v>7</v>
      </c>
      <c r="D16" s="13">
        <f>'[1]Filière bois d''oeuvre'!D12</f>
        <v>17396.692274755696</v>
      </c>
      <c r="J16" s="4"/>
    </row>
    <row r="17" spans="2:10" x14ac:dyDescent="0.2">
      <c r="B17" s="11" t="s">
        <v>8</v>
      </c>
      <c r="C17" s="12" t="s">
        <v>5</v>
      </c>
      <c r="D17" s="13">
        <f>'[1]Filière bois d''oeuvre'!D13</f>
        <v>4240</v>
      </c>
      <c r="J17" s="4"/>
    </row>
    <row r="18" spans="2:10" x14ac:dyDescent="0.2">
      <c r="B18" s="11" t="s">
        <v>8</v>
      </c>
      <c r="C18" s="12" t="s">
        <v>7</v>
      </c>
      <c r="D18" s="13">
        <f>'[1]Filière bois d''oeuvre'!D14</f>
        <v>3511.6666360312115</v>
      </c>
      <c r="J18" s="4"/>
    </row>
    <row r="19" spans="2:10" x14ac:dyDescent="0.2">
      <c r="J19" s="4"/>
    </row>
    <row r="20" spans="2:10" x14ac:dyDescent="0.2">
      <c r="B20" s="37" t="s">
        <v>9</v>
      </c>
      <c r="C20" s="37"/>
      <c r="D20" s="14">
        <f>D13+D14+D15+D16+D18</f>
        <v>26092.402592553288</v>
      </c>
      <c r="J20" s="4"/>
    </row>
    <row r="21" spans="2:10" x14ac:dyDescent="0.2">
      <c r="J21" s="4"/>
    </row>
    <row r="22" spans="2:10" x14ac:dyDescent="0.2">
      <c r="B22" s="9" t="s">
        <v>10</v>
      </c>
      <c r="C22" s="10" t="s">
        <v>3</v>
      </c>
      <c r="D22" s="15" t="s">
        <v>11</v>
      </c>
      <c r="J22" s="4"/>
    </row>
    <row r="23" spans="2:10" x14ac:dyDescent="0.2">
      <c r="B23" s="11" t="s">
        <v>4</v>
      </c>
      <c r="C23" s="13">
        <f>SUM(D12:D14)</f>
        <v>18298.999999999996</v>
      </c>
      <c r="D23" s="16">
        <f>C23/$D$20</f>
        <v>0.70131525585238708</v>
      </c>
      <c r="J23" s="4"/>
    </row>
    <row r="24" spans="2:10" x14ac:dyDescent="0.2">
      <c r="B24" s="11" t="s">
        <v>8</v>
      </c>
      <c r="C24" s="13">
        <f>D17+D18</f>
        <v>7751.666636031212</v>
      </c>
      <c r="D24" s="16">
        <f>C24/$D$20</f>
        <v>0.29708519974482994</v>
      </c>
      <c r="J24" s="4"/>
    </row>
    <row r="25" spans="2:10" x14ac:dyDescent="0.2">
      <c r="B25" s="11" t="s">
        <v>6</v>
      </c>
      <c r="C25" s="13">
        <f>D13+D15</f>
        <v>5177.8376835170384</v>
      </c>
      <c r="D25" s="16">
        <f>C25/$D$20</f>
        <v>0.19844234984304518</v>
      </c>
      <c r="J25" s="4"/>
    </row>
    <row r="26" spans="2:10" x14ac:dyDescent="0.2">
      <c r="B26" s="11" t="s">
        <v>12</v>
      </c>
      <c r="C26" s="13">
        <f>D14+D16+D18</f>
        <v>20914.564909036246</v>
      </c>
      <c r="D26" s="16">
        <f>C26/$D$20</f>
        <v>0.80155765015695468</v>
      </c>
      <c r="J26" s="4"/>
    </row>
    <row r="27" spans="2:10" x14ac:dyDescent="0.2">
      <c r="B27" s="11" t="s">
        <v>5</v>
      </c>
      <c r="C27" s="13">
        <f>D17+D12</f>
        <v>21172.209606123688</v>
      </c>
      <c r="D27" s="16">
        <f>C27/$D$20</f>
        <v>0.81143196878949697</v>
      </c>
      <c r="J27" s="4"/>
    </row>
    <row r="28" spans="2:10" x14ac:dyDescent="0.2">
      <c r="B28" s="5" t="s">
        <v>13</v>
      </c>
      <c r="J28" s="4"/>
    </row>
    <row r="32" spans="2:10" x14ac:dyDescent="0.2">
      <c r="B32" s="34" t="s">
        <v>14</v>
      </c>
      <c r="C32" s="35"/>
      <c r="D32" s="36"/>
    </row>
    <row r="33" spans="2:21" x14ac:dyDescent="0.2">
      <c r="B33" s="5" t="str">
        <f>B10</f>
        <v>Données 2024</v>
      </c>
    </row>
    <row r="34" spans="2:21" x14ac:dyDescent="0.2">
      <c r="B34" s="9" t="s">
        <v>1</v>
      </c>
      <c r="C34" s="9" t="s">
        <v>2</v>
      </c>
      <c r="D34" s="10" t="s">
        <v>3</v>
      </c>
    </row>
    <row r="35" spans="2:21" x14ac:dyDescent="0.2">
      <c r="B35" s="17" t="s">
        <v>4</v>
      </c>
      <c r="C35" s="18" t="s">
        <v>15</v>
      </c>
      <c r="D35" s="13">
        <f>VLOOKUP(B35&amp;" - "&amp;C35,'[1]Filière BO détails'!$B$4:$E$19,4,FALSE)</f>
        <v>14049.900238141689</v>
      </c>
    </row>
    <row r="36" spans="2:21" x14ac:dyDescent="0.2">
      <c r="B36" s="17" t="s">
        <v>4</v>
      </c>
      <c r="C36" s="18" t="s">
        <v>16</v>
      </c>
      <c r="D36" s="13">
        <f>VLOOKUP(B36&amp;" - "&amp;C36,'[1]Filière BO détails'!$B$4:$E$19,4,FALSE)</f>
        <v>2882.3093679820004</v>
      </c>
    </row>
    <row r="37" spans="2:21" x14ac:dyDescent="0.2">
      <c r="B37" s="17" t="s">
        <v>4</v>
      </c>
      <c r="C37" s="18" t="s">
        <v>6</v>
      </c>
      <c r="D37" s="13">
        <f>VLOOKUP(B37&amp;" - "&amp;C37,'[1]Filière BO détails'!$B$4:$E$19,4,FALSE)</f>
        <v>1360.5843956269716</v>
      </c>
      <c r="U37" s="4"/>
    </row>
    <row r="38" spans="2:21" x14ac:dyDescent="0.2">
      <c r="B38" s="17" t="s">
        <v>4</v>
      </c>
      <c r="C38" s="18" t="s">
        <v>12</v>
      </c>
      <c r="D38" s="13">
        <f>VLOOKUP(B38&amp;" - "&amp;C38,'[1]Filière BO détails'!$B$4:$E$19,4,FALSE)</f>
        <v>6.2059982493391264</v>
      </c>
      <c r="U38" s="4"/>
    </row>
    <row r="39" spans="2:21" x14ac:dyDescent="0.2">
      <c r="B39" s="19" t="s">
        <v>8</v>
      </c>
      <c r="C39" s="20" t="s">
        <v>15</v>
      </c>
      <c r="D39" s="21">
        <f>VLOOKUP(B39&amp;" - "&amp;C39,'[1]Filière BO détails'!$B$4:$E$19,4,FALSE)</f>
        <v>1696.3896287310386</v>
      </c>
      <c r="U39" s="4"/>
    </row>
    <row r="40" spans="2:21" x14ac:dyDescent="0.2">
      <c r="B40" s="19" t="s">
        <v>8</v>
      </c>
      <c r="C40" s="20" t="s">
        <v>16</v>
      </c>
      <c r="D40" s="21">
        <f>VLOOKUP(B40&amp;" - "&amp;C40,'[1]Filière BO détails'!$B$4:$E$19,4,FALSE)</f>
        <v>1093.507209179937</v>
      </c>
      <c r="U40" s="4"/>
    </row>
    <row r="41" spans="2:21" x14ac:dyDescent="0.2">
      <c r="B41" s="19" t="s">
        <v>8</v>
      </c>
      <c r="C41" s="20" t="s">
        <v>12</v>
      </c>
      <c r="D41" s="21">
        <f>VLOOKUP(B41&amp;" - "&amp;C41,'[1]Filière BO détails'!$B$4:$E$19,4,FALSE)</f>
        <v>3511.6666360312115</v>
      </c>
      <c r="U41" s="4"/>
    </row>
    <row r="42" spans="2:21" x14ac:dyDescent="0.2">
      <c r="B42" s="19" t="s">
        <v>8</v>
      </c>
      <c r="C42" s="20" t="s">
        <v>17</v>
      </c>
      <c r="D42" s="21">
        <f>VLOOKUP(B42&amp;" - "&amp;C42,'[1]Filière BO détails'!$B$4:$E$19,4,FALSE)</f>
        <v>1546.3872903899151</v>
      </c>
      <c r="J42" s="4"/>
      <c r="U42" s="4"/>
    </row>
    <row r="43" spans="2:21" x14ac:dyDescent="0.2">
      <c r="B43" s="17" t="s">
        <v>15</v>
      </c>
      <c r="C43" s="18" t="s">
        <v>6</v>
      </c>
      <c r="D43" s="13">
        <f>VLOOKUP(B43&amp;" - "&amp;C43,'[1]Filière BO détails'!$B$4:$E$19,4,FALSE)</f>
        <v>2241.3553700188927</v>
      </c>
      <c r="J43" s="4"/>
      <c r="U43" s="4"/>
    </row>
    <row r="44" spans="2:21" x14ac:dyDescent="0.2">
      <c r="B44" s="17" t="s">
        <v>15</v>
      </c>
      <c r="C44" s="18" t="s">
        <v>16</v>
      </c>
      <c r="D44" s="13">
        <f>VLOOKUP(B44&amp;" - "&amp;C44,'[1]Filière BO détails'!$B$4:$E$19,4,FALSE)</f>
        <v>3241.0661968313557</v>
      </c>
      <c r="J44" s="4"/>
      <c r="U44" s="4"/>
    </row>
    <row r="45" spans="2:21" x14ac:dyDescent="0.2">
      <c r="B45" s="17" t="s">
        <v>15</v>
      </c>
      <c r="C45" s="18" t="s">
        <v>17</v>
      </c>
      <c r="D45" s="13">
        <f>VLOOKUP(B45&amp;" - "&amp;C45,'[1]Filière BO détails'!$B$4:$E$19,4,FALSE)</f>
        <v>6751.4488931007518</v>
      </c>
      <c r="J45" s="4"/>
      <c r="U45" s="4"/>
    </row>
    <row r="46" spans="2:21" x14ac:dyDescent="0.2">
      <c r="B46" s="17" t="s">
        <v>15</v>
      </c>
      <c r="C46" s="18" t="s">
        <v>12</v>
      </c>
      <c r="D46" s="13">
        <f>VLOOKUP(B46&amp;" - "&amp;C46,'[1]Filière BO détails'!$B$4:$E$19,4,FALSE)</f>
        <v>1592.4329533444102</v>
      </c>
      <c r="J46" s="4"/>
      <c r="U46" s="4"/>
    </row>
    <row r="47" spans="2:21" x14ac:dyDescent="0.2">
      <c r="B47" s="19" t="s">
        <v>16</v>
      </c>
      <c r="C47" s="20" t="s">
        <v>17</v>
      </c>
      <c r="D47" s="21">
        <f>VLOOKUP(B47&amp;" - "&amp;C47,'[1]Filière BO détails'!$B$4:$E$19,4,FALSE)</f>
        <v>396.08987088271107</v>
      </c>
      <c r="J47" s="4"/>
      <c r="U47" s="4"/>
    </row>
    <row r="48" spans="2:21" x14ac:dyDescent="0.2">
      <c r="B48" s="19" t="s">
        <v>16</v>
      </c>
      <c r="C48" s="20" t="s">
        <v>12</v>
      </c>
      <c r="D48" s="21">
        <f>VLOOKUP(B48&amp;" - "&amp;C48,'[1]Filière BO détails'!$B$4:$E$19,4,FALSE)</f>
        <v>5886.4351967177663</v>
      </c>
      <c r="E48" s="22"/>
      <c r="J48" s="4"/>
    </row>
    <row r="49" spans="2:24" x14ac:dyDescent="0.2">
      <c r="B49" s="19" t="s">
        <v>16</v>
      </c>
      <c r="C49" s="20" t="s">
        <v>6</v>
      </c>
      <c r="D49" s="21">
        <f>VLOOKUP(B49&amp;" - "&amp;C49,'[1]Filière BO détails'!$B$4:$E$19,4,FALSE)</f>
        <v>1575.8979178711731</v>
      </c>
      <c r="E49" s="22"/>
      <c r="J49" s="4"/>
    </row>
    <row r="50" spans="2:24" x14ac:dyDescent="0.2">
      <c r="B50" s="17" t="s">
        <v>17</v>
      </c>
      <c r="C50" s="18" t="s">
        <v>12</v>
      </c>
      <c r="D50" s="13">
        <f>VLOOKUP(B50&amp;" - "&amp;C50,'[1]Filière BO détails'!$B$4:$E$19,4,FALSE)</f>
        <v>9917.8241246935213</v>
      </c>
      <c r="J50" s="4"/>
    </row>
    <row r="51" spans="2:24" x14ac:dyDescent="0.2">
      <c r="J51" s="4"/>
    </row>
    <row r="52" spans="2:24" x14ac:dyDescent="0.2">
      <c r="B52" s="37" t="s">
        <v>9</v>
      </c>
      <c r="C52" s="37"/>
      <c r="D52" s="14">
        <f>D20</f>
        <v>26092.402592553288</v>
      </c>
      <c r="E52" s="22"/>
      <c r="J52" s="4"/>
    </row>
    <row r="53" spans="2:24" x14ac:dyDescent="0.2">
      <c r="J53" s="4"/>
    </row>
    <row r="54" spans="2:24" x14ac:dyDescent="0.2">
      <c r="B54" s="9" t="s">
        <v>10</v>
      </c>
      <c r="C54" s="10" t="s">
        <v>3</v>
      </c>
      <c r="D54" s="15" t="s">
        <v>11</v>
      </c>
      <c r="J54" s="4"/>
    </row>
    <row r="55" spans="2:24" x14ac:dyDescent="0.2">
      <c r="B55" s="12" t="s">
        <v>4</v>
      </c>
      <c r="C55" s="13">
        <f>SUM(D35:D38)</f>
        <v>18298.999999999996</v>
      </c>
      <c r="D55" s="16">
        <f>C55/$D$20</f>
        <v>0.70131525585238708</v>
      </c>
      <c r="J55" s="4"/>
    </row>
    <row r="56" spans="2:24" x14ac:dyDescent="0.2">
      <c r="B56" s="12" t="s">
        <v>8</v>
      </c>
      <c r="C56" s="13">
        <f>SUM(D39:D42)</f>
        <v>7847.9507643321031</v>
      </c>
      <c r="D56" s="16">
        <f>C56/$D$20</f>
        <v>0.30077532095767562</v>
      </c>
      <c r="J56" s="4"/>
    </row>
    <row r="57" spans="2:24" x14ac:dyDescent="0.2">
      <c r="B57" s="12" t="s">
        <v>15</v>
      </c>
      <c r="C57" s="13">
        <f>SUM(D43:D46)</f>
        <v>13826.303413295411</v>
      </c>
      <c r="D57" s="16">
        <f>C57/$D$20</f>
        <v>0.5298976728667143</v>
      </c>
      <c r="J57" s="4"/>
    </row>
    <row r="58" spans="2:24" x14ac:dyDescent="0.2">
      <c r="B58" s="12" t="s">
        <v>16</v>
      </c>
      <c r="C58" s="13">
        <f>SUM(D47:D49)</f>
        <v>7858.4229854716505</v>
      </c>
      <c r="D58" s="16">
        <f>C58/$D$20</f>
        <v>0.30117667231282208</v>
      </c>
      <c r="J58" s="4"/>
    </row>
    <row r="59" spans="2:24" x14ac:dyDescent="0.2">
      <c r="B59" s="12" t="s">
        <v>17</v>
      </c>
      <c r="C59" s="13">
        <f>D50</f>
        <v>9917.8241246935213</v>
      </c>
      <c r="D59" s="16">
        <f>C59/$D$20</f>
        <v>0.38010390532315508</v>
      </c>
      <c r="J59" s="4"/>
    </row>
    <row r="60" spans="2:24" x14ac:dyDescent="0.2">
      <c r="B60" s="5" t="s">
        <v>13</v>
      </c>
    </row>
    <row r="62" spans="2:24" s="24" customFormat="1" x14ac:dyDescent="0.2">
      <c r="B62" s="23"/>
      <c r="E62" s="25"/>
      <c r="F62" s="25"/>
      <c r="H62" s="25"/>
      <c r="I62" s="25"/>
      <c r="X62" s="25"/>
    </row>
    <row r="65" spans="2:10" x14ac:dyDescent="0.2">
      <c r="B65" s="34" t="s">
        <v>18</v>
      </c>
      <c r="C65" s="35"/>
      <c r="D65" s="36"/>
    </row>
    <row r="66" spans="2:10" x14ac:dyDescent="0.2">
      <c r="B66" s="5" t="str">
        <f>B33</f>
        <v>Données 2024</v>
      </c>
    </row>
    <row r="67" spans="2:10" x14ac:dyDescent="0.2">
      <c r="B67" s="9" t="s">
        <v>1</v>
      </c>
      <c r="C67" s="9" t="s">
        <v>2</v>
      </c>
      <c r="D67" s="10" t="s">
        <v>19</v>
      </c>
    </row>
    <row r="68" spans="2:10" x14ac:dyDescent="0.2">
      <c r="B68" s="11" t="s">
        <v>4</v>
      </c>
      <c r="C68" s="12" t="s">
        <v>5</v>
      </c>
      <c r="D68" s="13">
        <f>'[1]Filière bois d''industrie'!D8</f>
        <v>6857.8497555719932</v>
      </c>
    </row>
    <row r="69" spans="2:10" x14ac:dyDescent="0.2">
      <c r="B69" s="11" t="s">
        <v>20</v>
      </c>
      <c r="C69" s="12" t="s">
        <v>5</v>
      </c>
      <c r="D69" s="13">
        <f>'[1]Filière bois d''industrie'!D9</f>
        <v>1968.7188719643818</v>
      </c>
    </row>
    <row r="70" spans="2:10" x14ac:dyDescent="0.2">
      <c r="B70" s="11" t="s">
        <v>21</v>
      </c>
      <c r="C70" s="12" t="s">
        <v>5</v>
      </c>
      <c r="D70" s="13">
        <f>'[1]Filière bois d''industrie'!D10</f>
        <v>973.29919163041905</v>
      </c>
    </row>
    <row r="71" spans="2:10" x14ac:dyDescent="0.2">
      <c r="B71" s="11" t="s">
        <v>8</v>
      </c>
      <c r="C71" s="12" t="s">
        <v>5</v>
      </c>
      <c r="D71" s="13">
        <f>'[1]Filière bois d''industrie'!D11</f>
        <v>11969.409140968339</v>
      </c>
    </row>
    <row r="72" spans="2:10" x14ac:dyDescent="0.2">
      <c r="B72" s="11" t="s">
        <v>8</v>
      </c>
      <c r="C72" s="12" t="s">
        <v>7</v>
      </c>
      <c r="D72" s="13">
        <f>'[1]Filière bois d''industrie'!D12</f>
        <v>8126.013590472945</v>
      </c>
      <c r="J72" s="4"/>
    </row>
    <row r="73" spans="2:10" x14ac:dyDescent="0.2">
      <c r="B73" s="11" t="s">
        <v>4</v>
      </c>
      <c r="C73" s="12" t="s">
        <v>6</v>
      </c>
      <c r="D73" s="13">
        <f>'[1]Filière bois d''industrie'!D13</f>
        <v>3188.1502444280059</v>
      </c>
      <c r="J73" s="4"/>
    </row>
    <row r="74" spans="2:10" x14ac:dyDescent="0.2">
      <c r="B74" s="11" t="s">
        <v>20</v>
      </c>
      <c r="C74" s="12" t="s">
        <v>6</v>
      </c>
      <c r="D74" s="13">
        <f>'[1]Filière bois d''industrie'!D14</f>
        <v>785.28112803561817</v>
      </c>
      <c r="J74" s="4"/>
    </row>
    <row r="75" spans="2:10" x14ac:dyDescent="0.2">
      <c r="B75" s="11" t="s">
        <v>5</v>
      </c>
      <c r="C75" s="12" t="s">
        <v>7</v>
      </c>
      <c r="D75" s="13">
        <f>'[1]Filière bois d''industrie'!D15</f>
        <v>10450.482269514823</v>
      </c>
      <c r="J75" s="4"/>
    </row>
    <row r="76" spans="2:10" x14ac:dyDescent="0.2">
      <c r="B76" s="11" t="s">
        <v>5</v>
      </c>
      <c r="C76" s="12" t="s">
        <v>6</v>
      </c>
      <c r="D76" s="13">
        <f>'[1]Filière bois d''industrie'!D16</f>
        <v>11266.767280341346</v>
      </c>
    </row>
    <row r="77" spans="2:10" x14ac:dyDescent="0.2">
      <c r="J77" s="4"/>
    </row>
    <row r="78" spans="2:10" x14ac:dyDescent="0.2">
      <c r="B78" s="37" t="s">
        <v>9</v>
      </c>
      <c r="C78" s="37"/>
      <c r="D78" s="14">
        <f>D72+D73+D74+D75+D76</f>
        <v>33816.694512792739</v>
      </c>
      <c r="J78" s="4"/>
    </row>
    <row r="79" spans="2:10" x14ac:dyDescent="0.2">
      <c r="B79" s="26"/>
      <c r="D79" s="27"/>
      <c r="J79" s="4"/>
    </row>
    <row r="80" spans="2:10" x14ac:dyDescent="0.2">
      <c r="B80" s="9" t="s">
        <v>10</v>
      </c>
      <c r="C80" s="10" t="s">
        <v>19</v>
      </c>
      <c r="D80" s="15" t="s">
        <v>11</v>
      </c>
      <c r="J80" s="4"/>
    </row>
    <row r="81" spans="2:21" x14ac:dyDescent="0.2">
      <c r="B81" s="11" t="s">
        <v>4</v>
      </c>
      <c r="C81" s="13">
        <f>D68+D73</f>
        <v>10046</v>
      </c>
      <c r="D81" s="28">
        <f t="shared" ref="D81:D87" si="0">C81/$D$78</f>
        <v>0.29707220486022468</v>
      </c>
      <c r="J81" s="4"/>
    </row>
    <row r="82" spans="2:21" x14ac:dyDescent="0.2">
      <c r="B82" s="11" t="s">
        <v>20</v>
      </c>
      <c r="C82" s="13">
        <f>D69+D74</f>
        <v>2754</v>
      </c>
      <c r="D82" s="28">
        <f t="shared" si="0"/>
        <v>8.1439065517127082E-2</v>
      </c>
      <c r="J82" s="4"/>
    </row>
    <row r="83" spans="2:21" x14ac:dyDescent="0.2">
      <c r="B83" s="11" t="s">
        <v>21</v>
      </c>
      <c r="C83" s="13">
        <f>D70</f>
        <v>973.29919163041905</v>
      </c>
      <c r="D83" s="28">
        <f t="shared" si="0"/>
        <v>2.8781618240724956E-2</v>
      </c>
      <c r="J83" s="4"/>
    </row>
    <row r="84" spans="2:21" x14ac:dyDescent="0.2">
      <c r="B84" s="11" t="s">
        <v>8</v>
      </c>
      <c r="C84" s="13">
        <f>D71+D72</f>
        <v>20095.422731441286</v>
      </c>
      <c r="D84" s="28">
        <f t="shared" si="0"/>
        <v>0.59424562397248071</v>
      </c>
      <c r="J84" s="4"/>
    </row>
    <row r="85" spans="2:21" x14ac:dyDescent="0.2">
      <c r="B85" s="11" t="s">
        <v>5</v>
      </c>
      <c r="C85" s="13">
        <f>D75+D76</f>
        <v>21717.249549856169</v>
      </c>
      <c r="D85" s="28">
        <f t="shared" si="0"/>
        <v>0.64220497782953356</v>
      </c>
      <c r="J85" s="4"/>
    </row>
    <row r="86" spans="2:21" x14ac:dyDescent="0.2">
      <c r="B86" s="11" t="s">
        <v>7</v>
      </c>
      <c r="C86" s="13">
        <f>D72+D75</f>
        <v>18576.495859987768</v>
      </c>
      <c r="D86" s="28">
        <f>C86/$D$78</f>
        <v>0.54932914430653013</v>
      </c>
      <c r="J86" s="4"/>
    </row>
    <row r="87" spans="2:21" x14ac:dyDescent="0.2">
      <c r="B87" s="11" t="s">
        <v>6</v>
      </c>
      <c r="C87" s="13">
        <f>D76+D74+D73</f>
        <v>15240.198652804971</v>
      </c>
      <c r="D87" s="28">
        <f t="shared" si="0"/>
        <v>0.45067085569346987</v>
      </c>
      <c r="J87" s="4"/>
    </row>
    <row r="88" spans="2:21" x14ac:dyDescent="0.2">
      <c r="B88" s="5" t="s">
        <v>25</v>
      </c>
      <c r="J88" s="4"/>
    </row>
    <row r="89" spans="2:21" x14ac:dyDescent="0.2">
      <c r="B89" s="2"/>
      <c r="J89" s="4"/>
    </row>
    <row r="91" spans="2:21" x14ac:dyDescent="0.2">
      <c r="B91" s="34" t="s">
        <v>22</v>
      </c>
      <c r="C91" s="35"/>
      <c r="D91" s="36"/>
    </row>
    <row r="92" spans="2:21" x14ac:dyDescent="0.2">
      <c r="B92" s="5" t="str">
        <f>B66</f>
        <v>Données 2024</v>
      </c>
      <c r="U92" s="4"/>
    </row>
    <row r="93" spans="2:21" x14ac:dyDescent="0.2">
      <c r="B93" s="9" t="s">
        <v>1</v>
      </c>
      <c r="C93" s="9" t="s">
        <v>2</v>
      </c>
      <c r="D93" s="10" t="s">
        <v>19</v>
      </c>
      <c r="U93" s="4"/>
    </row>
    <row r="94" spans="2:21" x14ac:dyDescent="0.2">
      <c r="B94" s="17" t="s">
        <v>4</v>
      </c>
      <c r="C94" s="18" t="s">
        <v>15</v>
      </c>
      <c r="D94" s="13">
        <f>VLOOKUP(B94&amp;" - "&amp;C94,'[1]Filière BI détails'!$B$6:$E$23,4,FALSE)</f>
        <v>6857.8497555719932</v>
      </c>
      <c r="U94" s="4"/>
    </row>
    <row r="95" spans="2:21" x14ac:dyDescent="0.2">
      <c r="B95" s="17" t="s">
        <v>4</v>
      </c>
      <c r="C95" s="18" t="s">
        <v>6</v>
      </c>
      <c r="D95" s="13">
        <f>VLOOKUP(B95&amp;" - "&amp;C95,'[1]Filière BI détails'!$B$6:$E$23,4,FALSE)</f>
        <v>3188.1502444280059</v>
      </c>
      <c r="U95" s="4"/>
    </row>
    <row r="96" spans="2:21" x14ac:dyDescent="0.2">
      <c r="B96" s="17" t="s">
        <v>4</v>
      </c>
      <c r="C96" s="18" t="s">
        <v>12</v>
      </c>
      <c r="D96" s="13">
        <v>0</v>
      </c>
      <c r="U96" s="4"/>
    </row>
    <row r="97" spans="2:23" s="4" customFormat="1" x14ac:dyDescent="0.2">
      <c r="B97" s="19" t="s">
        <v>20</v>
      </c>
      <c r="C97" s="20" t="s">
        <v>15</v>
      </c>
      <c r="D97" s="21">
        <f>VLOOKUP(B97&amp;" - "&amp;C97,'[1]Filière BI détails'!$B$6:$E$23,4,FALSE)</f>
        <v>1968.7188719643818</v>
      </c>
      <c r="E97"/>
      <c r="F97"/>
      <c r="G9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V97" s="2"/>
      <c r="W97" s="2"/>
    </row>
    <row r="98" spans="2:23" s="4" customFormat="1" x14ac:dyDescent="0.2">
      <c r="B98" s="19" t="s">
        <v>20</v>
      </c>
      <c r="C98" s="20" t="s">
        <v>6</v>
      </c>
      <c r="D98" s="21">
        <f>VLOOKUP(B98&amp;" - "&amp;C98,'[1]Filière BI détails'!$B$6:$E$23,4,FALSE)</f>
        <v>785.28112803561817</v>
      </c>
      <c r="E98"/>
      <c r="F98"/>
      <c r="G9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V98" s="2"/>
      <c r="W98" s="2"/>
    </row>
    <row r="99" spans="2:23" s="4" customFormat="1" x14ac:dyDescent="0.2">
      <c r="B99" s="17" t="s">
        <v>21</v>
      </c>
      <c r="C99" s="18" t="s">
        <v>15</v>
      </c>
      <c r="D99" s="13">
        <f>VLOOKUP(B99&amp;" - "&amp;C99,'[1]Filière BI détails'!$B$6:$E$23,4,FALSE)</f>
        <v>973.29919163041905</v>
      </c>
      <c r="E99"/>
      <c r="F99"/>
      <c r="G99"/>
      <c r="K99" s="2"/>
      <c r="L99" s="2"/>
      <c r="M99" s="2"/>
      <c r="N99" s="2"/>
      <c r="O99" s="2"/>
      <c r="P99" s="2"/>
      <c r="Q99" s="2"/>
      <c r="R99" s="2"/>
      <c r="S99" s="2"/>
      <c r="T99" s="2"/>
      <c r="V99" s="2"/>
      <c r="W99" s="2"/>
    </row>
    <row r="100" spans="2:23" s="4" customFormat="1" x14ac:dyDescent="0.2">
      <c r="B100" s="19" t="s">
        <v>8</v>
      </c>
      <c r="C100" s="20" t="s">
        <v>15</v>
      </c>
      <c r="D100" s="21">
        <f>VLOOKUP(B100&amp;" - "&amp;C100,'[1]Filière BI détails'!$B$6:$E$23,4,FALSE)</f>
        <v>6934.3838250240506</v>
      </c>
      <c r="E100"/>
      <c r="F100"/>
      <c r="G100"/>
      <c r="K100" s="2"/>
      <c r="L100" s="29"/>
      <c r="M100" s="2"/>
      <c r="N100" s="2"/>
      <c r="O100" s="2"/>
      <c r="P100" s="2"/>
      <c r="Q100" s="2"/>
      <c r="R100" s="2"/>
      <c r="S100" s="2"/>
      <c r="T100" s="2"/>
      <c r="V100" s="30"/>
      <c r="W100" s="31"/>
    </row>
    <row r="101" spans="2:23" s="4" customFormat="1" x14ac:dyDescent="0.2">
      <c r="B101" s="19" t="s">
        <v>8</v>
      </c>
      <c r="C101" s="20" t="s">
        <v>16</v>
      </c>
      <c r="D101" s="21">
        <f>VLOOKUP(B101&amp;" - "&amp;C101,'[1]Filière BI détails'!$B$6:$E$23,4,FALSE)</f>
        <v>3746.4784230063015</v>
      </c>
      <c r="E101"/>
      <c r="F101"/>
      <c r="G101"/>
      <c r="K101" s="2"/>
      <c r="L101" s="29"/>
      <c r="M101" s="2"/>
      <c r="N101" s="2"/>
      <c r="O101" s="2"/>
      <c r="P101" s="2"/>
      <c r="Q101" s="2"/>
      <c r="R101" s="2"/>
      <c r="S101" s="2"/>
      <c r="T101" s="2"/>
      <c r="V101" s="30"/>
      <c r="W101" s="31"/>
    </row>
    <row r="102" spans="2:23" s="4" customFormat="1" x14ac:dyDescent="0.2">
      <c r="B102" s="19" t="s">
        <v>8</v>
      </c>
      <c r="C102" s="20" t="s">
        <v>12</v>
      </c>
      <c r="D102" s="21">
        <f>VLOOKUP(B102&amp;" - "&amp;C102,'[1]Filière BI détails'!$B$6:$E$23,4,FALSE)</f>
        <v>8126.0135904729459</v>
      </c>
      <c r="E102"/>
      <c r="F102"/>
      <c r="G102"/>
      <c r="K102" s="2"/>
      <c r="L102" s="29"/>
      <c r="M102" s="2"/>
      <c r="N102" s="2"/>
      <c r="O102" s="2"/>
      <c r="P102" s="2"/>
      <c r="Q102" s="2"/>
      <c r="R102" s="2"/>
      <c r="S102" s="2"/>
      <c r="T102" s="2"/>
      <c r="V102" s="30"/>
      <c r="W102" s="31"/>
    </row>
    <row r="103" spans="2:23" s="4" customFormat="1" x14ac:dyDescent="0.2">
      <c r="B103" s="19" t="s">
        <v>8</v>
      </c>
      <c r="C103" s="20" t="s">
        <v>17</v>
      </c>
      <c r="D103" s="21">
        <f>VLOOKUP(B103&amp;" - "&amp;C103,'[1]Filière BI détails'!$B$6:$E$23,4,FALSE)</f>
        <v>1288.5468929379874</v>
      </c>
      <c r="E103"/>
      <c r="F103"/>
      <c r="G103"/>
      <c r="K103" s="2"/>
      <c r="L103" s="2"/>
      <c r="M103" s="2"/>
      <c r="N103" s="2"/>
      <c r="O103" s="2"/>
      <c r="P103" s="2"/>
      <c r="Q103" s="2"/>
      <c r="R103" s="2"/>
      <c r="S103" s="2"/>
      <c r="T103" s="2"/>
      <c r="V103" s="30"/>
      <c r="W103" s="31"/>
    </row>
    <row r="104" spans="2:23" s="4" customFormat="1" x14ac:dyDescent="0.2">
      <c r="B104" s="17" t="s">
        <v>15</v>
      </c>
      <c r="C104" s="18" t="s">
        <v>6</v>
      </c>
      <c r="D104" s="13">
        <f>VLOOKUP(B104&amp;" - "&amp;C104,'[1]Filière BI détails'!$B$6:$E$23,4,FALSE)</f>
        <v>9781.0609511546318</v>
      </c>
      <c r="E104"/>
      <c r="F104"/>
      <c r="G104"/>
      <c r="K104" s="2"/>
      <c r="L104" s="2"/>
      <c r="M104" s="2"/>
      <c r="N104" s="2"/>
      <c r="O104" s="2"/>
      <c r="P104" s="2"/>
      <c r="Q104" s="2"/>
      <c r="R104" s="2"/>
      <c r="S104" s="2"/>
      <c r="T104" s="2"/>
      <c r="V104" s="30"/>
      <c r="W104" s="31"/>
    </row>
    <row r="105" spans="2:23" s="4" customFormat="1" x14ac:dyDescent="0.2">
      <c r="B105" s="17" t="s">
        <v>15</v>
      </c>
      <c r="C105" s="18" t="s">
        <v>16</v>
      </c>
      <c r="D105" s="13">
        <f>VLOOKUP(B105&amp;" - "&amp;C105,'[1]Filière BI détails'!$B$6:$E$23,4,FALSE)</f>
        <v>1485.673902344379</v>
      </c>
      <c r="E105"/>
      <c r="F105"/>
      <c r="G105"/>
      <c r="K105" s="2"/>
      <c r="L105" s="2"/>
      <c r="M105" s="2"/>
      <c r="N105" s="2"/>
      <c r="O105" s="2"/>
      <c r="P105" s="2"/>
      <c r="Q105" s="2"/>
      <c r="R105" s="2"/>
      <c r="S105" s="2"/>
      <c r="T105" s="2"/>
      <c r="V105" s="30"/>
      <c r="W105" s="31"/>
    </row>
    <row r="106" spans="2:23" s="4" customFormat="1" x14ac:dyDescent="0.2">
      <c r="B106" s="17" t="s">
        <v>15</v>
      </c>
      <c r="C106" s="18" t="s">
        <v>17</v>
      </c>
      <c r="D106" s="13">
        <f>VLOOKUP(B106&amp;" - "&amp;C106,'[1]Filière BI détails'!$B$6:$E$23,4,FALSE)</f>
        <v>179.91908433811636</v>
      </c>
      <c r="E106"/>
      <c r="F106"/>
      <c r="G106"/>
      <c r="K106" s="2"/>
      <c r="L106" s="2"/>
      <c r="M106" s="2"/>
      <c r="N106" s="2"/>
      <c r="O106" s="2"/>
      <c r="P106" s="2"/>
      <c r="Q106" s="2"/>
      <c r="R106" s="2"/>
      <c r="S106" s="2"/>
      <c r="T106" s="2"/>
      <c r="V106" s="30"/>
      <c r="W106" s="31"/>
    </row>
    <row r="107" spans="2:23" s="4" customFormat="1" x14ac:dyDescent="0.2">
      <c r="B107" s="17" t="s">
        <v>15</v>
      </c>
      <c r="C107" s="18" t="s">
        <v>12</v>
      </c>
      <c r="D107" s="13">
        <f>VLOOKUP(B107&amp;" - "&amp;C107,'[1]Filière BI détails'!$B$6:$E$23,4,FALSE)</f>
        <v>4314.2985147232976</v>
      </c>
      <c r="E107"/>
      <c r="F107"/>
      <c r="G107"/>
      <c r="K107" s="2"/>
      <c r="L107" s="2"/>
      <c r="M107" s="2"/>
      <c r="N107" s="2"/>
      <c r="O107" s="2"/>
      <c r="P107" s="2"/>
      <c r="Q107" s="2"/>
      <c r="R107" s="2"/>
      <c r="S107" s="2"/>
      <c r="T107" s="2"/>
      <c r="V107" s="30"/>
      <c r="W107" s="31"/>
    </row>
    <row r="108" spans="2:23" s="4" customFormat="1" x14ac:dyDescent="0.2">
      <c r="B108" s="17" t="s">
        <v>15</v>
      </c>
      <c r="C108" s="18" t="s">
        <v>15</v>
      </c>
      <c r="D108" s="13">
        <f>VLOOKUP(B108&amp;" - "&amp;C108,'[1]Filière BI détails'!$B$6:$E$23,4,FALSE)</f>
        <v>2402.5979471616952</v>
      </c>
      <c r="E108"/>
      <c r="F108"/>
      <c r="G108"/>
      <c r="K108" s="2"/>
      <c r="L108" s="2"/>
      <c r="M108" s="2"/>
      <c r="N108" s="2"/>
      <c r="O108" s="2"/>
      <c r="P108" s="2"/>
      <c r="Q108" s="2"/>
      <c r="R108" s="2"/>
      <c r="S108" s="2"/>
      <c r="T108" s="2"/>
      <c r="V108" s="30"/>
      <c r="W108" s="31"/>
    </row>
    <row r="109" spans="2:23" s="4" customFormat="1" x14ac:dyDescent="0.2">
      <c r="B109" s="19" t="s">
        <v>16</v>
      </c>
      <c r="C109" s="20" t="s">
        <v>17</v>
      </c>
      <c r="D109" s="21">
        <f>VLOOKUP(B109&amp;" - "&amp;C109,'[1]Filière BI détails'!$B$6:$E$23,4,FALSE)</f>
        <v>442.06328747805952</v>
      </c>
      <c r="E109"/>
      <c r="F109"/>
      <c r="G109"/>
      <c r="K109" s="2"/>
      <c r="L109" s="2"/>
      <c r="M109" s="2"/>
      <c r="N109" s="2"/>
      <c r="O109" s="2"/>
      <c r="P109" s="2"/>
      <c r="Q109" s="2"/>
      <c r="R109" s="2"/>
      <c r="S109" s="2"/>
      <c r="T109" s="2"/>
      <c r="V109" s="30"/>
      <c r="W109" s="31"/>
    </row>
    <row r="110" spans="2:23" s="4" customFormat="1" x14ac:dyDescent="0.2">
      <c r="B110" s="19" t="s">
        <v>16</v>
      </c>
      <c r="C110" s="20" t="s">
        <v>12</v>
      </c>
      <c r="D110" s="21">
        <f>VLOOKUP(B110&amp;" - "&amp;C110,'[1]Filière BI détails'!$B$6:$E$23,4,FALSE)</f>
        <v>3903.6722902712736</v>
      </c>
      <c r="E110"/>
      <c r="F110"/>
      <c r="G110"/>
      <c r="K110" s="2"/>
      <c r="L110" s="2"/>
      <c r="M110" s="2"/>
      <c r="N110" s="2"/>
      <c r="O110" s="2"/>
      <c r="P110" s="2"/>
      <c r="Q110" s="2"/>
      <c r="R110" s="2"/>
      <c r="S110" s="2"/>
      <c r="T110" s="2"/>
      <c r="V110" s="30"/>
      <c r="W110" s="31"/>
    </row>
    <row r="111" spans="2:23" s="4" customFormat="1" x14ac:dyDescent="0.2">
      <c r="B111" s="19" t="s">
        <v>16</v>
      </c>
      <c r="C111" s="20" t="s">
        <v>6</v>
      </c>
      <c r="D111" s="21">
        <f>VLOOKUP(B111&amp;" - "&amp;C111,'[1]Filière BI détails'!$B$6:$E$23,4,FALSE)</f>
        <v>1485.706329186715</v>
      </c>
      <c r="E111"/>
      <c r="F111"/>
      <c r="G111"/>
      <c r="K111" s="2"/>
      <c r="L111" s="2"/>
      <c r="M111" s="2"/>
      <c r="N111" s="2"/>
      <c r="O111" s="2"/>
      <c r="P111" s="2"/>
      <c r="Q111" s="2"/>
      <c r="R111" s="2"/>
      <c r="S111" s="2"/>
      <c r="T111" s="2"/>
      <c r="V111" s="30"/>
      <c r="W111" s="31"/>
    </row>
    <row r="112" spans="2:23" s="4" customFormat="1" x14ac:dyDescent="0.2">
      <c r="B112" s="17" t="s">
        <v>17</v>
      </c>
      <c r="C112" s="18" t="s">
        <v>12</v>
      </c>
      <c r="D112" s="13">
        <f>VLOOKUP(B112&amp;" - "&amp;C112,'[1]Filière BI détails'!$B$6:$E$23,4,FALSE)</f>
        <v>2232.5114645202525</v>
      </c>
      <c r="E112"/>
      <c r="F112"/>
      <c r="G112"/>
      <c r="K112" s="2"/>
      <c r="L112" s="2"/>
      <c r="M112" s="2"/>
      <c r="N112" s="2"/>
      <c r="O112" s="2"/>
      <c r="P112" s="2"/>
      <c r="Q112" s="2"/>
      <c r="R112" s="2"/>
      <c r="S112" s="2"/>
      <c r="T112" s="2"/>
      <c r="V112" s="30"/>
      <c r="W112" s="31"/>
    </row>
    <row r="113" spans="2:24" x14ac:dyDescent="0.2">
      <c r="J113" s="4"/>
      <c r="U113" s="4"/>
      <c r="V113" s="30"/>
      <c r="W113" s="31"/>
    </row>
    <row r="114" spans="2:24" x14ac:dyDescent="0.2">
      <c r="B114" s="37" t="s">
        <v>9</v>
      </c>
      <c r="C114" s="37"/>
      <c r="D114" s="14">
        <f>D78</f>
        <v>33816.694512792739</v>
      </c>
      <c r="U114" s="4"/>
      <c r="V114" s="30"/>
      <c r="W114" s="31"/>
    </row>
    <row r="115" spans="2:24" x14ac:dyDescent="0.2">
      <c r="U115" s="4"/>
      <c r="V115" s="30"/>
      <c r="W115" s="31"/>
    </row>
    <row r="116" spans="2:24" x14ac:dyDescent="0.2">
      <c r="B116" s="9" t="s">
        <v>10</v>
      </c>
      <c r="C116" s="10" t="s">
        <v>19</v>
      </c>
      <c r="D116" s="15" t="s">
        <v>11</v>
      </c>
      <c r="U116" s="4"/>
      <c r="V116" s="30"/>
      <c r="W116" s="31"/>
    </row>
    <row r="117" spans="2:24" x14ac:dyDescent="0.2">
      <c r="B117" s="12" t="s">
        <v>4</v>
      </c>
      <c r="C117" s="13">
        <f>SUM(D94:D96)</f>
        <v>10046</v>
      </c>
      <c r="D117" s="28">
        <f>C117/$D$114</f>
        <v>0.29707220486022468</v>
      </c>
      <c r="U117" s="4"/>
      <c r="V117" s="30"/>
      <c r="W117" s="31"/>
    </row>
    <row r="118" spans="2:24" x14ac:dyDescent="0.2">
      <c r="B118" s="12" t="s">
        <v>20</v>
      </c>
      <c r="C118" s="13">
        <f>D97+D98</f>
        <v>2754</v>
      </c>
      <c r="D118" s="28">
        <f t="shared" ref="D118:D123" si="1">C118/$D$114</f>
        <v>8.1439065517127082E-2</v>
      </c>
      <c r="U118" s="4"/>
      <c r="V118" s="30"/>
      <c r="W118" s="31"/>
    </row>
    <row r="119" spans="2:24" x14ac:dyDescent="0.2">
      <c r="B119" s="12" t="s">
        <v>21</v>
      </c>
      <c r="C119" s="13">
        <f>D99</f>
        <v>973.29919163041905</v>
      </c>
      <c r="D119" s="28">
        <f t="shared" si="1"/>
        <v>2.8781618240724956E-2</v>
      </c>
      <c r="U119" s="4"/>
      <c r="V119" s="30"/>
      <c r="W119" s="31"/>
    </row>
    <row r="120" spans="2:24" x14ac:dyDescent="0.2">
      <c r="B120" s="12" t="s">
        <v>8</v>
      </c>
      <c r="C120" s="13">
        <f>SUM(D100:D103)</f>
        <v>20095.422731441286</v>
      </c>
      <c r="D120" s="28">
        <f t="shared" si="1"/>
        <v>0.59424562397248071</v>
      </c>
      <c r="U120" s="4"/>
      <c r="V120" s="30"/>
      <c r="W120" s="31"/>
    </row>
    <row r="121" spans="2:24" x14ac:dyDescent="0.2">
      <c r="B121" s="12" t="s">
        <v>15</v>
      </c>
      <c r="C121" s="13">
        <f>SUM(D104:D108)</f>
        <v>18163.55039972212</v>
      </c>
      <c r="D121" s="28">
        <f t="shared" si="1"/>
        <v>0.53711785440327153</v>
      </c>
      <c r="U121" s="29"/>
      <c r="V121" s="30"/>
      <c r="W121" s="31"/>
    </row>
    <row r="122" spans="2:24" x14ac:dyDescent="0.2">
      <c r="B122" s="12" t="s">
        <v>16</v>
      </c>
      <c r="C122" s="13">
        <f>SUM(D109:D111)</f>
        <v>5831.4419069360483</v>
      </c>
      <c r="D122" s="28">
        <f t="shared" si="1"/>
        <v>0.1724426940879758</v>
      </c>
      <c r="U122" s="29"/>
      <c r="V122" s="30"/>
      <c r="W122" s="31"/>
    </row>
    <row r="123" spans="2:24" x14ac:dyDescent="0.2">
      <c r="B123" s="12" t="s">
        <v>17</v>
      </c>
      <c r="C123" s="13">
        <f>D112</f>
        <v>2232.5114645202525</v>
      </c>
      <c r="D123" s="28">
        <f t="shared" si="1"/>
        <v>6.6018027388090844E-2</v>
      </c>
      <c r="U123" s="29"/>
      <c r="V123" s="30"/>
      <c r="W123" s="31"/>
    </row>
    <row r="124" spans="2:24" x14ac:dyDescent="0.2">
      <c r="B124" s="5" t="s">
        <v>25</v>
      </c>
    </row>
    <row r="125" spans="2:24" x14ac:dyDescent="0.2">
      <c r="B125" s="2"/>
    </row>
    <row r="126" spans="2:24" s="24" customFormat="1" x14ac:dyDescent="0.2">
      <c r="B126" s="23"/>
      <c r="E126" s="25"/>
      <c r="F126" s="25"/>
      <c r="H126" s="25"/>
      <c r="I126" s="25"/>
      <c r="X126" s="25"/>
    </row>
    <row r="129" spans="2:10" x14ac:dyDescent="0.2">
      <c r="B129" s="34" t="s">
        <v>23</v>
      </c>
      <c r="C129" s="35"/>
      <c r="D129" s="36"/>
    </row>
    <row r="130" spans="2:10" x14ac:dyDescent="0.2">
      <c r="B130" s="5" t="str">
        <f>B92</f>
        <v>Données 2024</v>
      </c>
    </row>
    <row r="131" spans="2:10" x14ac:dyDescent="0.2">
      <c r="B131" s="9" t="s">
        <v>1</v>
      </c>
      <c r="C131" s="9" t="s">
        <v>2</v>
      </c>
      <c r="D131" s="10" t="s">
        <v>19</v>
      </c>
    </row>
    <row r="132" spans="2:10" x14ac:dyDescent="0.2">
      <c r="B132" s="11" t="s">
        <v>4</v>
      </c>
      <c r="C132" s="12" t="s">
        <v>5</v>
      </c>
      <c r="D132" s="13">
        <f>'[1]Filière bois énergie'!D8</f>
        <v>6730.6141170086839</v>
      </c>
    </row>
    <row r="133" spans="2:10" x14ac:dyDescent="0.2">
      <c r="B133" s="11" t="s">
        <v>4</v>
      </c>
      <c r="C133" s="12" t="s">
        <v>6</v>
      </c>
      <c r="D133" s="13">
        <f>'[1]Filière bois énergie'!D13</f>
        <v>301.36993866692069</v>
      </c>
    </row>
    <row r="134" spans="2:10" x14ac:dyDescent="0.2">
      <c r="B134" s="11" t="s">
        <v>4</v>
      </c>
      <c r="C134" s="12" t="s">
        <v>7</v>
      </c>
      <c r="D134" s="13">
        <f>'[1]Filière bois énergie'!D16</f>
        <v>2708.0159443243956</v>
      </c>
    </row>
    <row r="135" spans="2:10" x14ac:dyDescent="0.2">
      <c r="B135" s="11" t="s">
        <v>20</v>
      </c>
      <c r="C135" s="12" t="s">
        <v>5</v>
      </c>
      <c r="D135" s="13">
        <f>'[1]Filière bois énergie'!D9</f>
        <v>3564.0348556424306</v>
      </c>
    </row>
    <row r="136" spans="2:10" x14ac:dyDescent="0.2">
      <c r="B136" s="11" t="s">
        <v>20</v>
      </c>
      <c r="C136" s="12" t="s">
        <v>6</v>
      </c>
      <c r="D136" s="13">
        <f>'[1]Filière bois énergie'!D14</f>
        <v>775.36653597527675</v>
      </c>
    </row>
    <row r="137" spans="2:10" x14ac:dyDescent="0.2">
      <c r="B137" s="11" t="s">
        <v>20</v>
      </c>
      <c r="C137" s="12" t="s">
        <v>7</v>
      </c>
      <c r="D137" s="13">
        <f>'[1]Filière bois énergie'!D17</f>
        <v>1160.9960978223305</v>
      </c>
    </row>
    <row r="138" spans="2:10" ht="16" customHeight="1" x14ac:dyDescent="0.2">
      <c r="B138" s="11" t="s">
        <v>21</v>
      </c>
      <c r="C138" s="12" t="s">
        <v>5</v>
      </c>
      <c r="D138" s="13">
        <f>'[1]Filière bois énergie'!D10</f>
        <v>1374.647621795056</v>
      </c>
      <c r="J138" s="4"/>
    </row>
    <row r="139" spans="2:10" x14ac:dyDescent="0.2">
      <c r="B139" s="11" t="s">
        <v>21</v>
      </c>
      <c r="C139" s="12" t="s">
        <v>6</v>
      </c>
      <c r="D139" s="13">
        <f>'[1]Filière bois énergie'!D15</f>
        <v>0</v>
      </c>
      <c r="J139" s="4"/>
    </row>
    <row r="140" spans="2:10" x14ac:dyDescent="0.2">
      <c r="B140" s="11" t="s">
        <v>8</v>
      </c>
      <c r="C140" s="12" t="s">
        <v>5</v>
      </c>
      <c r="D140" s="13">
        <f>'[1]Filière bois énergie'!D11</f>
        <v>1535.2498546958004</v>
      </c>
      <c r="J140" s="4"/>
    </row>
    <row r="141" spans="2:10" x14ac:dyDescent="0.2">
      <c r="B141" s="11" t="s">
        <v>8</v>
      </c>
      <c r="C141" s="12" t="s">
        <v>7</v>
      </c>
      <c r="D141" s="13">
        <f>'[1]Filière bois énergie'!D12</f>
        <v>2567.9796403370542</v>
      </c>
      <c r="J141" s="4"/>
    </row>
    <row r="142" spans="2:10" x14ac:dyDescent="0.2">
      <c r="B142" s="11" t="s">
        <v>5</v>
      </c>
      <c r="C142" s="12" t="s">
        <v>7</v>
      </c>
      <c r="D142" s="13">
        <f>'[1]Filière bois énergie'!D18</f>
        <v>12905.873563355246</v>
      </c>
    </row>
    <row r="143" spans="2:10" x14ac:dyDescent="0.2">
      <c r="B143" s="11" t="s">
        <v>5</v>
      </c>
      <c r="C143" s="12" t="s">
        <v>6</v>
      </c>
      <c r="D143" s="13">
        <f>'[1]Filière bois énergie'!D19</f>
        <v>298.67288578672697</v>
      </c>
      <c r="J143" s="4"/>
    </row>
    <row r="144" spans="2:10" x14ac:dyDescent="0.2">
      <c r="J144" s="4"/>
    </row>
    <row r="145" spans="2:10" x14ac:dyDescent="0.2">
      <c r="B145" s="9" t="s">
        <v>9</v>
      </c>
      <c r="C145" s="9"/>
      <c r="D145" s="14">
        <f>D133+D134+D136+D137+D139+D141+D142+D143</f>
        <v>20718.274606267951</v>
      </c>
      <c r="J145" s="4"/>
    </row>
    <row r="146" spans="2:10" x14ac:dyDescent="0.2">
      <c r="B146" s="26"/>
      <c r="D146" s="27"/>
      <c r="J146" s="4"/>
    </row>
    <row r="147" spans="2:10" x14ac:dyDescent="0.2">
      <c r="B147" s="9" t="s">
        <v>10</v>
      </c>
      <c r="C147" s="10" t="s">
        <v>19</v>
      </c>
      <c r="D147" s="15" t="s">
        <v>11</v>
      </c>
      <c r="J147" s="4"/>
    </row>
    <row r="148" spans="2:10" x14ac:dyDescent="0.2">
      <c r="B148" s="11" t="s">
        <v>4</v>
      </c>
      <c r="C148" s="13">
        <f>SUM(D132:D134)</f>
        <v>9740</v>
      </c>
      <c r="D148" s="32">
        <f t="shared" ref="D148:D154" si="2">C148/$D$145</f>
        <v>0.47011636755955216</v>
      </c>
      <c r="J148" s="4"/>
    </row>
    <row r="149" spans="2:10" x14ac:dyDescent="0.2">
      <c r="B149" s="11" t="s">
        <v>20</v>
      </c>
      <c r="C149" s="13">
        <f>SUM(D135:D137)</f>
        <v>5500.397489440038</v>
      </c>
      <c r="D149" s="32">
        <f t="shared" si="2"/>
        <v>0.26548530676275472</v>
      </c>
      <c r="J149" s="4"/>
    </row>
    <row r="150" spans="2:10" x14ac:dyDescent="0.2">
      <c r="B150" s="11" t="s">
        <v>21</v>
      </c>
      <c r="C150" s="13">
        <f>SUM(D138:D139)</f>
        <v>1374.647621795056</v>
      </c>
      <c r="D150" s="32">
        <f t="shared" si="2"/>
        <v>6.634952224154711E-2</v>
      </c>
      <c r="J150" s="4"/>
    </row>
    <row r="151" spans="2:10" x14ac:dyDescent="0.2">
      <c r="B151" s="11" t="s">
        <v>8</v>
      </c>
      <c r="C151" s="13">
        <f>SUM(D140:D141)</f>
        <v>4103.2294950328542</v>
      </c>
      <c r="D151" s="32">
        <f t="shared" si="2"/>
        <v>0.19804880343614589</v>
      </c>
      <c r="J151" s="4"/>
    </row>
    <row r="152" spans="2:10" x14ac:dyDescent="0.2">
      <c r="B152" s="11" t="s">
        <v>5</v>
      </c>
      <c r="C152" s="13">
        <f>SUM(D142:D143)</f>
        <v>13204.546449141973</v>
      </c>
      <c r="D152" s="32">
        <f t="shared" si="2"/>
        <v>0.63733813264291661</v>
      </c>
      <c r="J152" s="4"/>
    </row>
    <row r="153" spans="2:10" x14ac:dyDescent="0.2">
      <c r="B153" s="11" t="s">
        <v>7</v>
      </c>
      <c r="C153" s="13">
        <f>SUM(D141:D142)+D137+D134</f>
        <v>19342.865245839028</v>
      </c>
      <c r="D153" s="32">
        <f t="shared" si="2"/>
        <v>0.93361371124925541</v>
      </c>
      <c r="J153" s="4"/>
    </row>
    <row r="154" spans="2:10" x14ac:dyDescent="0.2">
      <c r="B154" s="11" t="s">
        <v>6</v>
      </c>
      <c r="C154" s="13">
        <f>D143+D139+D136+D133</f>
        <v>1375.4093604289244</v>
      </c>
      <c r="D154" s="32">
        <f t="shared" si="2"/>
        <v>6.6386288750744635E-2</v>
      </c>
      <c r="J154" s="4"/>
    </row>
    <row r="155" spans="2:10" x14ac:dyDescent="0.2">
      <c r="B155" s="5" t="s">
        <v>25</v>
      </c>
      <c r="J155" s="4"/>
    </row>
    <row r="156" spans="2:10" x14ac:dyDescent="0.2">
      <c r="B156" s="2"/>
    </row>
    <row r="158" spans="2:10" x14ac:dyDescent="0.2">
      <c r="B158" s="34" t="s">
        <v>24</v>
      </c>
      <c r="C158" s="35"/>
      <c r="D158" s="36"/>
    </row>
    <row r="159" spans="2:10" x14ac:dyDescent="0.2">
      <c r="B159" s="6" t="str">
        <f>B130</f>
        <v>Données 2024</v>
      </c>
    </row>
    <row r="160" spans="2:10" x14ac:dyDescent="0.2">
      <c r="B160" s="9" t="s">
        <v>1</v>
      </c>
      <c r="C160" s="9" t="s">
        <v>2</v>
      </c>
      <c r="D160" s="10" t="s">
        <v>19</v>
      </c>
    </row>
    <row r="161" spans="2:11" x14ac:dyDescent="0.2">
      <c r="B161" s="12" t="s">
        <v>4</v>
      </c>
      <c r="C161" s="12" t="s">
        <v>15</v>
      </c>
      <c r="D161" s="13">
        <f>VLOOKUP(B161&amp;" - "&amp;C161,'[1]Filière BE détails'!$B$7:$E$22,4,FALSE)</f>
        <v>6730.6141170086839</v>
      </c>
    </row>
    <row r="162" spans="2:11" x14ac:dyDescent="0.2">
      <c r="B162" s="12" t="s">
        <v>4</v>
      </c>
      <c r="C162" s="12" t="s">
        <v>6</v>
      </c>
      <c r="D162" s="13">
        <f>VLOOKUP(B162&amp;" - "&amp;C162,'[1]Filière BE détails'!$B$7:$E$22,4,FALSE)</f>
        <v>301.36993866692069</v>
      </c>
    </row>
    <row r="163" spans="2:11" x14ac:dyDescent="0.2">
      <c r="B163" s="12" t="s">
        <v>4</v>
      </c>
      <c r="C163" s="12" t="s">
        <v>12</v>
      </c>
      <c r="D163" s="13">
        <f>VLOOKUP(B163&amp;" - "&amp;C163,'[1]Filière BE détails'!$B$7:$E$22,4,FALSE)</f>
        <v>2708.0159443243956</v>
      </c>
    </row>
    <row r="164" spans="2:11" x14ac:dyDescent="0.2">
      <c r="B164" s="19" t="s">
        <v>20</v>
      </c>
      <c r="C164" s="33" t="s">
        <v>15</v>
      </c>
      <c r="D164" s="21">
        <f>VLOOKUP(B164&amp;" - "&amp;C164,'[1]Filière BE détails'!$B$7:$E$22,4,FALSE)</f>
        <v>2900.9478516706049</v>
      </c>
    </row>
    <row r="165" spans="2:11" x14ac:dyDescent="0.2">
      <c r="B165" s="19" t="s">
        <v>20</v>
      </c>
      <c r="C165" s="33" t="s">
        <v>16</v>
      </c>
      <c r="D165" s="21">
        <f>VLOOKUP(B165&amp;" - "&amp;C165,'[1]Filière BE détails'!$B$7:$E$22,4,FALSE)</f>
        <v>663.08700397182554</v>
      </c>
    </row>
    <row r="166" spans="2:11" x14ac:dyDescent="0.2">
      <c r="B166" s="19" t="s">
        <v>20</v>
      </c>
      <c r="C166" s="33" t="s">
        <v>6</v>
      </c>
      <c r="D166" s="21">
        <f>VLOOKUP(B166&amp;" - "&amp;C166,'[1]Filière BE détails'!$B$7:$E$22,4,FALSE)</f>
        <v>775.36653597527675</v>
      </c>
    </row>
    <row r="167" spans="2:11" x14ac:dyDescent="0.2">
      <c r="B167" s="19" t="s">
        <v>20</v>
      </c>
      <c r="C167" s="33" t="s">
        <v>12</v>
      </c>
      <c r="D167" s="21">
        <f>VLOOKUP(B167&amp;" - "&amp;C167,'[1]Filière BE détails'!$B$7:$E$22,4,FALSE)</f>
        <v>1160.9960978223305</v>
      </c>
    </row>
    <row r="168" spans="2:11" x14ac:dyDescent="0.2">
      <c r="B168" s="17" t="s">
        <v>21</v>
      </c>
      <c r="C168" s="12" t="s">
        <v>16</v>
      </c>
      <c r="D168" s="13">
        <f>VLOOKUP(B168&amp;" - "&amp;C168,'[1]Filière BE détails'!$B$7:$E$22,4,FALSE)</f>
        <v>1374.647621795056</v>
      </c>
    </row>
    <row r="169" spans="2:11" x14ac:dyDescent="0.2">
      <c r="B169" s="17" t="s">
        <v>21</v>
      </c>
      <c r="C169" s="12" t="s">
        <v>6</v>
      </c>
      <c r="D169" s="13">
        <f>VLOOKUP(B169&amp;" - "&amp;C169,'[1]Filière BE détails'!$B$7:$E$22,4,FALSE)</f>
        <v>0</v>
      </c>
    </row>
    <row r="170" spans="2:11" x14ac:dyDescent="0.2">
      <c r="B170" s="33" t="s">
        <v>8</v>
      </c>
      <c r="C170" s="33" t="s">
        <v>15</v>
      </c>
      <c r="D170" s="21">
        <f>VLOOKUP(B170&amp;" - "&amp;C170,'[1]Filière BE détails'!$B$7:$E$22,4,FALSE)</f>
        <v>112.14813580974962</v>
      </c>
    </row>
    <row r="171" spans="2:11" x14ac:dyDescent="0.2">
      <c r="B171" s="33" t="s">
        <v>8</v>
      </c>
      <c r="C171" s="33" t="s">
        <v>16</v>
      </c>
      <c r="D171" s="21">
        <f>VLOOKUP(B171&amp;" - "&amp;C171,'[1]Filière BE détails'!$B$7:$E$22,4,FALSE)</f>
        <v>1423.101718886051</v>
      </c>
    </row>
    <row r="172" spans="2:11" x14ac:dyDescent="0.2">
      <c r="B172" s="33" t="s">
        <v>8</v>
      </c>
      <c r="C172" s="33" t="s">
        <v>12</v>
      </c>
      <c r="D172" s="21">
        <f>VLOOKUP(B172&amp;" - "&amp;C172,'[1]Filière BE détails'!$B$7:$E$22,4,FALSE)</f>
        <v>2567.9796403370542</v>
      </c>
      <c r="K172" s="4"/>
    </row>
    <row r="173" spans="2:11" x14ac:dyDescent="0.2">
      <c r="B173" s="12" t="s">
        <v>15</v>
      </c>
      <c r="C173" s="12" t="s">
        <v>6</v>
      </c>
      <c r="D173" s="13">
        <f>VLOOKUP(B173&amp;" - "&amp;C173,'[1]Filière BE détails'!$B$7:$E$22,4,FALSE)</f>
        <v>298.67288578672697</v>
      </c>
      <c r="K173" s="4"/>
    </row>
    <row r="174" spans="2:11" x14ac:dyDescent="0.2">
      <c r="B174" s="12" t="s">
        <v>15</v>
      </c>
      <c r="C174" s="12" t="s">
        <v>16</v>
      </c>
      <c r="D174" s="13">
        <f>VLOOKUP(B174&amp;" - "&amp;C174,'[1]Filière BE détails'!$B$7:$E$22,4,FALSE)</f>
        <v>2015.5577861455158</v>
      </c>
      <c r="K174" s="4"/>
    </row>
    <row r="175" spans="2:11" x14ac:dyDescent="0.2">
      <c r="B175" s="12" t="s">
        <v>15</v>
      </c>
      <c r="C175" s="12" t="s">
        <v>12</v>
      </c>
      <c r="D175" s="13">
        <f>VLOOKUP(B175&amp;" - "&amp;C175,'[1]Filière BE détails'!$B$7:$E$22,4,FALSE)</f>
        <v>7429.4794325567964</v>
      </c>
      <c r="K175" s="4"/>
    </row>
    <row r="176" spans="2:11" x14ac:dyDescent="0.2">
      <c r="B176" s="33" t="s">
        <v>16</v>
      </c>
      <c r="C176" s="33" t="s">
        <v>12</v>
      </c>
      <c r="D176" s="21">
        <f>VLOOKUP(B176&amp;" - "&amp;C176,'[1]Filière BE détails'!$B$7:$E$22,4,FALSE)</f>
        <v>5476.3941307984487</v>
      </c>
      <c r="K176" s="4"/>
    </row>
    <row r="177" spans="2:11" x14ac:dyDescent="0.2">
      <c r="K177" s="4"/>
    </row>
    <row r="178" spans="2:11" x14ac:dyDescent="0.2">
      <c r="B178" s="9" t="s">
        <v>9</v>
      </c>
      <c r="C178" s="9"/>
      <c r="D178" s="14">
        <f>D145</f>
        <v>20718.274606267951</v>
      </c>
      <c r="K178" s="4"/>
    </row>
    <row r="179" spans="2:11" x14ac:dyDescent="0.2">
      <c r="B179" s="2"/>
      <c r="K179" s="4"/>
    </row>
    <row r="180" spans="2:11" x14ac:dyDescent="0.2">
      <c r="B180" s="9" t="s">
        <v>10</v>
      </c>
      <c r="C180" s="10" t="s">
        <v>19</v>
      </c>
      <c r="D180" s="15" t="s">
        <v>11</v>
      </c>
      <c r="K180" s="4"/>
    </row>
    <row r="181" spans="2:11" x14ac:dyDescent="0.2">
      <c r="B181" s="12" t="s">
        <v>4</v>
      </c>
      <c r="C181" s="13">
        <f>SUM(D161:D163)</f>
        <v>9740</v>
      </c>
      <c r="D181" s="32">
        <f>C181/$D$178</f>
        <v>0.47011636755955216</v>
      </c>
      <c r="K181" s="4"/>
    </row>
    <row r="182" spans="2:11" x14ac:dyDescent="0.2">
      <c r="B182" s="12" t="s">
        <v>20</v>
      </c>
      <c r="C182" s="13">
        <f>SUM(D164:D167)</f>
        <v>5500.397489440038</v>
      </c>
      <c r="D182" s="32">
        <f t="shared" ref="D182:D188" si="3">C182/$D$178</f>
        <v>0.26548530676275472</v>
      </c>
      <c r="K182" s="4"/>
    </row>
    <row r="183" spans="2:11" x14ac:dyDescent="0.2">
      <c r="B183" s="12" t="s">
        <v>21</v>
      </c>
      <c r="C183" s="13">
        <f>SUM(D168:D169)</f>
        <v>1374.647621795056</v>
      </c>
      <c r="D183" s="32">
        <f t="shared" si="3"/>
        <v>6.634952224154711E-2</v>
      </c>
      <c r="K183" s="4"/>
    </row>
    <row r="184" spans="2:11" x14ac:dyDescent="0.2">
      <c r="B184" s="12" t="s">
        <v>8</v>
      </c>
      <c r="C184" s="13">
        <f>SUM(D170:D172)</f>
        <v>4103.2294950328551</v>
      </c>
      <c r="D184" s="32">
        <f t="shared" si="3"/>
        <v>0.19804880343614592</v>
      </c>
      <c r="K184" s="4"/>
    </row>
    <row r="185" spans="2:11" x14ac:dyDescent="0.2">
      <c r="B185" s="12" t="s">
        <v>15</v>
      </c>
      <c r="C185" s="13">
        <f>SUM(D173:D175)</f>
        <v>9743.7101044890387</v>
      </c>
      <c r="D185" s="32">
        <f t="shared" si="3"/>
        <v>0.47029544156834613</v>
      </c>
      <c r="K185" s="4"/>
    </row>
    <row r="186" spans="2:11" x14ac:dyDescent="0.2">
      <c r="B186" s="12" t="s">
        <v>16</v>
      </c>
      <c r="C186" s="13">
        <f>D176</f>
        <v>5476.3941307984487</v>
      </c>
      <c r="D186" s="32">
        <f t="shared" si="3"/>
        <v>0.26432674703238374</v>
      </c>
      <c r="K186" s="4"/>
    </row>
    <row r="187" spans="2:11" x14ac:dyDescent="0.2">
      <c r="B187" s="12" t="s">
        <v>6</v>
      </c>
      <c r="C187" s="13">
        <f>D173+D169+D166+D162</f>
        <v>1375.4093604289244</v>
      </c>
      <c r="D187" s="32">
        <f t="shared" si="3"/>
        <v>6.6386288750744635E-2</v>
      </c>
      <c r="K187" s="4"/>
    </row>
    <row r="188" spans="2:11" x14ac:dyDescent="0.2">
      <c r="B188" s="12" t="s">
        <v>12</v>
      </c>
      <c r="C188" s="13">
        <f>D176+D175+D172+D167+D163</f>
        <v>19342.865245839028</v>
      </c>
      <c r="D188" s="32">
        <f t="shared" si="3"/>
        <v>0.93361371124925541</v>
      </c>
      <c r="K188" s="4"/>
    </row>
    <row r="189" spans="2:11" x14ac:dyDescent="0.2">
      <c r="B189" s="5" t="s">
        <v>25</v>
      </c>
      <c r="K189" s="4"/>
    </row>
    <row r="190" spans="2:11" x14ac:dyDescent="0.2">
      <c r="B190" s="2"/>
      <c r="K190" s="4"/>
    </row>
    <row r="191" spans="2:11" x14ac:dyDescent="0.2">
      <c r="K191" s="4"/>
    </row>
    <row r="192" spans="2:11" x14ac:dyDescent="0.2">
      <c r="K192" s="4"/>
    </row>
    <row r="193" spans="11:11" x14ac:dyDescent="0.2">
      <c r="K193" s="4"/>
    </row>
    <row r="194" spans="11:11" x14ac:dyDescent="0.2">
      <c r="K194" s="4"/>
    </row>
  </sheetData>
  <mergeCells count="10">
    <mergeCell ref="B91:D91"/>
    <mergeCell ref="B114:C114"/>
    <mergeCell ref="B129:D129"/>
    <mergeCell ref="B158:D158"/>
    <mergeCell ref="B9:D9"/>
    <mergeCell ref="B20:C20"/>
    <mergeCell ref="B32:D32"/>
    <mergeCell ref="B52:C52"/>
    <mergeCell ref="B65:D65"/>
    <mergeCell ref="B78:C7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site volume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LAHIANI Mouchira</dc:creator>
  <cp:lastModifiedBy>Philippe Dupuy</cp:lastModifiedBy>
  <dcterms:created xsi:type="dcterms:W3CDTF">2024-03-13T13:43:29Z</dcterms:created>
  <dcterms:modified xsi:type="dcterms:W3CDTF">2026-06-05T10:11:04Z</dcterms:modified>
</cp:coreProperties>
</file>